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xr:revisionPtr revIDLastSave="4" documentId="11_FE824E60C92DCE298DAED5EF47671C215DF50304" xr6:coauthVersionLast="47" xr6:coauthVersionMax="47" xr10:uidLastSave="{3F3ED78E-5778-485A-A3F7-AA25352860B4}"/>
  <bookViews>
    <workbookView xWindow="120" yWindow="96" windowWidth="15216" windowHeight="7644" tabRatio="941" firstSheet="26" activeTab="2" xr2:uid="{00000000-000D-0000-FFFF-FFFF00000000}"/>
  </bookViews>
  <sheets>
    <sheet name="Tab.1.1" sheetId="6" r:id="rId1"/>
    <sheet name="Tab. 1.2" sheetId="8" r:id="rId2"/>
    <sheet name="Tab. 1.3" sheetId="9" r:id="rId3"/>
    <sheet name="Tab. 1.4" sheetId="10" r:id="rId4"/>
    <sheet name="Tab. 1.5" sheetId="13" r:id="rId5"/>
    <sheet name="Tab. 1.6" sheetId="14" r:id="rId6"/>
    <sheet name="Tab. 1.7" sheetId="15" r:id="rId7"/>
    <sheet name="t1.8" sheetId="28" r:id="rId8"/>
    <sheet name="fig1.1" sheetId="29" r:id="rId9"/>
    <sheet name="t1.9" sheetId="30" r:id="rId10"/>
    <sheet name="t1.10" sheetId="31" r:id="rId11"/>
    <sheet name="fig1.2" sheetId="32" r:id="rId12"/>
    <sheet name="t1.11" sheetId="34" r:id="rId13"/>
    <sheet name="t1.12" sheetId="35" r:id="rId14"/>
    <sheet name="t1.13" sheetId="39" r:id="rId15"/>
    <sheet name="fig1.3" sheetId="37" r:id="rId16"/>
    <sheet name="t1.14" sheetId="40" r:id="rId17"/>
    <sheet name="t1.15" sheetId="41" r:id="rId18"/>
    <sheet name="t1.16" sheetId="42" r:id="rId19"/>
    <sheet name="t1.17" sheetId="36" r:id="rId20"/>
    <sheet name="t1.18" sheetId="16" r:id="rId21"/>
    <sheet name="fig1.4" sheetId="17" r:id="rId22"/>
    <sheet name="tab1.19" sheetId="18" r:id="rId23"/>
    <sheet name="fig1.5" sheetId="19" r:id="rId24"/>
    <sheet name="tab1.20" sheetId="22" r:id="rId25"/>
    <sheet name="tab1.21" sheetId="23" r:id="rId26"/>
    <sheet name="fig1.6" sheetId="38" r:id="rId27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40" l="1"/>
  <c r="H27" i="40"/>
  <c r="G27" i="40"/>
  <c r="F27" i="40"/>
  <c r="E27" i="40"/>
  <c r="D27" i="40"/>
  <c r="C27" i="40"/>
  <c r="B27" i="40"/>
  <c r="I27" i="39"/>
  <c r="H27" i="39"/>
  <c r="G27" i="39"/>
  <c r="F27" i="39"/>
  <c r="E27" i="39"/>
  <c r="D27" i="39"/>
  <c r="C27" i="39"/>
  <c r="B27" i="39"/>
  <c r="J11" i="38" l="1"/>
  <c r="J10" i="38"/>
  <c r="J9" i="38"/>
  <c r="J8" i="38"/>
  <c r="J7" i="38"/>
  <c r="J6" i="38"/>
  <c r="J5" i="38"/>
  <c r="J4" i="38"/>
  <c r="J3" i="38"/>
  <c r="K2" i="38"/>
  <c r="L2" i="38" s="1"/>
  <c r="J2" i="38"/>
  <c r="F13" i="36" l="1"/>
  <c r="D13" i="36"/>
  <c r="C13" i="36"/>
  <c r="B13" i="36"/>
  <c r="G15" i="35"/>
  <c r="D15" i="35"/>
  <c r="G14" i="35"/>
  <c r="D14" i="35"/>
  <c r="G13" i="35"/>
  <c r="D13" i="35"/>
  <c r="G12" i="35"/>
  <c r="D12" i="35"/>
  <c r="G11" i="35"/>
  <c r="D11" i="35"/>
  <c r="G10" i="35"/>
  <c r="D10" i="35"/>
  <c r="G9" i="35"/>
  <c r="D9" i="35"/>
  <c r="G8" i="35"/>
  <c r="D8" i="35"/>
  <c r="G7" i="35"/>
  <c r="D7" i="35"/>
  <c r="G6" i="35"/>
  <c r="D6" i="35"/>
  <c r="T11" i="32"/>
  <c r="T10" i="32"/>
  <c r="Y5" i="32"/>
  <c r="W5" i="32"/>
  <c r="W3" i="32"/>
  <c r="I27" i="31"/>
  <c r="H27" i="31"/>
  <c r="G27" i="31"/>
  <c r="I26" i="31"/>
  <c r="H26" i="31"/>
  <c r="G26" i="31"/>
  <c r="I25" i="31"/>
  <c r="H25" i="31"/>
  <c r="G25" i="31"/>
  <c r="I24" i="31"/>
  <c r="H24" i="31"/>
  <c r="G24" i="31"/>
  <c r="I23" i="31"/>
  <c r="H23" i="31"/>
  <c r="G23" i="31"/>
  <c r="I22" i="31"/>
  <c r="H22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I9" i="31"/>
  <c r="H9" i="31"/>
  <c r="G9" i="31"/>
  <c r="I8" i="31"/>
  <c r="H8" i="31"/>
  <c r="G8" i="31"/>
  <c r="I6" i="31"/>
  <c r="H6" i="31"/>
  <c r="G6" i="31"/>
  <c r="B18" i="30"/>
  <c r="G18" i="30" s="1"/>
  <c r="B17" i="30"/>
  <c r="G17" i="30" s="1"/>
  <c r="B16" i="30"/>
  <c r="G16" i="30" s="1"/>
  <c r="B15" i="30"/>
  <c r="G15" i="30" s="1"/>
  <c r="B14" i="30"/>
  <c r="G14" i="30" s="1"/>
  <c r="B13" i="30"/>
  <c r="G13" i="30" s="1"/>
  <c r="B12" i="30"/>
  <c r="G12" i="30" s="1"/>
  <c r="B11" i="30"/>
  <c r="G11" i="30" s="1"/>
  <c r="B10" i="30"/>
  <c r="G10" i="30" s="1"/>
  <c r="B9" i="30"/>
  <c r="G9" i="30" s="1"/>
  <c r="B8" i="30"/>
  <c r="G8" i="30" s="1"/>
  <c r="B7" i="30"/>
  <c r="G7" i="30" s="1"/>
  <c r="O13" i="29"/>
  <c r="O12" i="29"/>
  <c r="G29" i="28"/>
  <c r="G23" i="28"/>
  <c r="G18" i="28"/>
  <c r="G12" i="28"/>
  <c r="G6" i="28"/>
  <c r="D12" i="22" l="1"/>
  <c r="C12" i="22"/>
  <c r="C49" i="10" l="1"/>
  <c r="D6" i="6" l="1"/>
  <c r="E6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5" i="6"/>
  <c r="E15" i="6"/>
  <c r="D16" i="6"/>
  <c r="E16" i="6"/>
  <c r="D17" i="6"/>
  <c r="E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D32" i="6"/>
  <c r="E32" i="6"/>
  <c r="D33" i="6"/>
  <c r="E33" i="6"/>
  <c r="D34" i="6"/>
  <c r="E34" i="6"/>
</calcChain>
</file>

<file path=xl/sharedStrings.xml><?xml version="1.0" encoding="utf-8"?>
<sst xmlns="http://schemas.openxmlformats.org/spreadsheetml/2006/main" count="671" uniqueCount="432">
  <si>
    <t>Tab. 1.1 - Produzione ai prezzi al produttore dell'agricoltura nell'UE-28 per paese</t>
  </si>
  <si>
    <t>(milioni di euro correnti)</t>
  </si>
  <si>
    <t>Var. % 2016/15</t>
  </si>
  <si>
    <t>Quota % 2016 su UE-28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</si>
  <si>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</si>
  <si>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</si>
  <si>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</si>
  <si>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</si>
  <si>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</si>
  <si>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</si>
  <si>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</si>
  <si>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</si>
  <si>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</si>
  <si>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</si>
  <si>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</si>
  <si>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</si>
  <si>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</si>
  <si>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</si>
  <si>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</si>
  <si>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</si>
  <si>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</si>
  <si>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</si>
  <si>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</si>
  <si>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</si>
  <si>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</si>
  <si>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</si>
  <si>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</si>
  <si>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</si>
  <si>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</si>
  <si>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</si>
  <si>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</si>
  <si>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</si>
  <si>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UE-28</t>
  </si>
  <si>
    <t>Fonte: EUROSTAT.</t>
  </si>
  <si>
    <r>
      <t>Tab. 1.2 - Valore aggiunto netto reale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dell'agricoltura ai prezzi di base, unità lavoro e indice del reddito reale agricolo per unità di lavoro nell'UE-28</t>
    </r>
  </si>
  <si>
    <t>(valore aggiunto netto al costo dei fattori per ULA)</t>
  </si>
  <si>
    <t>Valore aggiunto ai prezzi reali (milioni di euro costanti 2010=100)</t>
  </si>
  <si>
    <t>ULA (000)</t>
  </si>
  <si>
    <r>
      <t>Indicatore A</t>
    </r>
    <r>
      <rPr>
        <vertAlign val="superscript"/>
        <sz val="10"/>
        <rFont val="Calibri"/>
        <family val="2"/>
      </rPr>
      <t>2</t>
    </r>
  </si>
  <si>
    <t>var. % 2016/15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</si>
  <si>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</si>
  <si>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2010 = 100.</t>
    </r>
  </si>
  <si>
    <t>Tab. - 1.3 - L'agricoltura nel sistema economico nazionale</t>
  </si>
  <si>
    <r>
      <t>Peso % dell'agricoltura sul valore aggiunto complessivo</t>
    </r>
    <r>
      <rPr>
        <b/>
        <vertAlign val="superscript"/>
        <sz val="10"/>
        <rFont val="Calibri"/>
        <family val="2"/>
      </rPr>
      <t>1</t>
    </r>
  </si>
  <si>
    <r>
      <t>Peso % dell'occupazione agricola sul totale</t>
    </r>
    <r>
      <rPr>
        <b/>
        <vertAlign val="superscript"/>
        <sz val="10"/>
        <rFont val="Calibri"/>
        <family val="2"/>
      </rPr>
      <t>2</t>
    </r>
  </si>
  <si>
    <t>Valore aggiunto al costo dei fattori per unità di lavoro (euro)</t>
  </si>
  <si>
    <t>Totale economia</t>
  </si>
  <si>
    <r>
      <t>- agricoltura</t>
    </r>
    <r>
      <rPr>
        <vertAlign val="superscript"/>
        <sz val="10"/>
        <rFont val="Calibri"/>
        <family val="2"/>
      </rPr>
      <t xml:space="preserve"> 1</t>
    </r>
  </si>
  <si>
    <t>- industrie alimentari delle bevande e del tabacco</t>
  </si>
  <si>
    <r>
      <t xml:space="preserve">Variazione % dell'indice dei prezzi al consumo </t>
    </r>
    <r>
      <rPr>
        <b/>
        <vertAlign val="superscript"/>
        <sz val="10"/>
        <rFont val="Calibri"/>
        <family val="2"/>
      </rPr>
      <t>3</t>
    </r>
  </si>
  <si>
    <t xml:space="preserve"> - totale (intera collettività nazionale)</t>
  </si>
  <si>
    <t xml:space="preserve"> - beni alimentari e bevande analcoliche</t>
  </si>
  <si>
    <r>
      <t>1</t>
    </r>
    <r>
      <rPr>
        <sz val="10"/>
        <rFont val="Calibri"/>
        <family val="2"/>
      </rPr>
      <t>Ai prezzi di base (valori correnti)</t>
    </r>
  </si>
  <si>
    <r>
      <t>2</t>
    </r>
    <r>
      <rPr>
        <sz val="10"/>
        <rFont val="Calibri"/>
        <family val="2"/>
      </rPr>
      <t xml:space="preserve"> In termini di unità di lavoro</t>
    </r>
  </si>
  <si>
    <r>
      <t>3</t>
    </r>
    <r>
      <rPr>
        <sz val="10"/>
        <rFont val="Calibri"/>
        <family val="2"/>
      </rPr>
      <t xml:space="preserve"> Indice nazionale dei prezzi al consumo, anno 2010 base 1995, anni 2014-2015 base 2010, anno 2016, base 2015</t>
    </r>
  </si>
  <si>
    <t>Fonte: ISTAT e Banca d'Italia.</t>
  </si>
  <si>
    <r>
      <t>Tab. 1.4 -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</rPr>
      <t>1</t>
    </r>
  </si>
  <si>
    <t>(milioni di euro)</t>
  </si>
  <si>
    <t>Valori correnti</t>
  </si>
  <si>
    <t>Valori concatenati (2010)</t>
  </si>
  <si>
    <t>Agricoltura</t>
  </si>
  <si>
    <t xml:space="preserve">Produzione di beni e servizi dell'agricoltura </t>
  </si>
  <si>
    <r>
      <t xml:space="preserve">(+) Attività secondarie </t>
    </r>
    <r>
      <rPr>
        <vertAlign val="superscript"/>
        <sz val="10"/>
        <rFont val="Calibri"/>
        <family val="2"/>
      </rPr>
      <t>2</t>
    </r>
  </si>
  <si>
    <r>
      <t xml:space="preserve">(-) Attività secondarie </t>
    </r>
    <r>
      <rPr>
        <vertAlign val="superscript"/>
        <sz val="10"/>
        <rFont val="Calibri"/>
        <family val="2"/>
      </rPr>
      <t>2</t>
    </r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</si>
  <si>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</si>
  <si>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</si>
  <si>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</si>
  <si>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</si>
  <si>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</si>
  <si>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</si>
  <si>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</si>
  <si>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</si>
  <si>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</si>
  <si>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</si>
  <si>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</si>
  <si>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</si>
  <si>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</si>
  <si>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</si>
  <si>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r>
      <t>1</t>
    </r>
    <r>
      <rPr>
        <sz val="10"/>
        <rFont val="Calibri"/>
        <family val="2"/>
      </rPr>
      <t xml:space="preserve"> Per i valori regionali, cfr. Appendice statistica.</t>
    </r>
  </si>
  <si>
    <r>
      <t>2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</si>
  <si>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</si>
  <si>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</si>
  <si>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</si>
  <si>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r>
      <t>Tab. 1.5 -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</si>
  <si>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(2010)</t>
    </r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</si>
  <si>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</si>
  <si>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</si>
  <si>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</si>
  <si>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</si>
  <si>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</si>
  <si>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</si>
  <si>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</si>
  <si>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</si>
  <si>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</si>
  <si>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t>Produzione di beni e servizi</t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</si>
  <si>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</si>
  <si>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</si>
  <si>
    <t>PRODUZIONE DELLA BRANCA AGRICOLTURA</t>
  </si>
  <si>
    <t>CONSUMI INTERMEDI (compreso Sifim)</t>
  </si>
  <si>
    <t>VALORE AGGIUNTO DELLA BRANCA AGRICOLTURA</t>
  </si>
  <si>
    <r>
      <t>2</t>
    </r>
    <r>
      <rPr>
        <sz val="10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</si>
  <si>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3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</si>
  <si>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</si>
  <si>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t xml:space="preserve">       </t>
  </si>
  <si>
    <t>Tab. 1.6 - Deflatori impliciti di prezzo cumulati in agricoltura</t>
  </si>
  <si>
    <t>(N.I. 2010=100)</t>
  </si>
  <si>
    <t>Coltivazioni agricole</t>
  </si>
  <si>
    <t>Allevamenti zootecnici</t>
  </si>
  <si>
    <t>Attivita' di supporto all'agricoltura</t>
  </si>
  <si>
    <t>Consumi intermedi (compreso sifim)</t>
  </si>
  <si>
    <t xml:space="preserve"> - concimi</t>
  </si>
  <si>
    <t xml:space="preserve"> - mangimi</t>
  </si>
  <si>
    <t xml:space="preserve"> - energia motrice</t>
  </si>
  <si>
    <t>Fonte: ISTAT</t>
  </si>
  <si>
    <t>Tab. 1.7 - Andamento della ragione di scambio in agricoltura</t>
  </si>
  <si>
    <t>Produzione/Consumi</t>
  </si>
  <si>
    <t>Allevamenti/Mangimi</t>
  </si>
  <si>
    <t>Coltivazioni/Concimi</t>
  </si>
  <si>
    <t>Coltivazioni/Energia</t>
  </si>
  <si>
    <t>Fonte: Istat.</t>
  </si>
  <si>
    <t>Tab. 1.8 - Evoluzione del valore aggiunto al costo dei fattori, dell'occupazione e della produttività dell'industria alimentare, bevande e tabacco</t>
  </si>
  <si>
    <t>var.% 2016/10</t>
  </si>
  <si>
    <t xml:space="preserve"> Valore aggiunto in valori correnti (milioni di euro)</t>
  </si>
  <si>
    <t>Industrie alimentari, delle bevande e del tabacco</t>
  </si>
  <si>
    <t>%IA/manifatturiero</t>
  </si>
  <si>
    <t>-</t>
  </si>
  <si>
    <t>%IA/totale economia</t>
  </si>
  <si>
    <t xml:space="preserve"> Valore aggiunto in valori concatenati (milioni di euro)</t>
  </si>
  <si>
    <t>Occupazione (migliaia di addetti)</t>
  </si>
  <si>
    <t>Produttività in valori correnti (VA valori correnti/occupati) (migliaia di euro)</t>
  </si>
  <si>
    <t>Produttività in valori concatenati (VA valoriconcatenati/occupati) (migliaia di euro)</t>
  </si>
  <si>
    <t>Fonte: elaborazioni su dati Istat.</t>
  </si>
  <si>
    <t>Fig. 1.1 - Variazione del valore aggiunto (al costo dei fattori), dell'occupazione e della produttività del lavoro nel periodo 2008-2016 (%)</t>
  </si>
  <si>
    <t>Variazione % del VA al costo dei fattori 2016/2008</t>
  </si>
  <si>
    <t>valori costanti</t>
  </si>
  <si>
    <t>valori correnti</t>
  </si>
  <si>
    <t>occupazione</t>
  </si>
  <si>
    <t>produttività</t>
  </si>
  <si>
    <t>Industria alimentare, bevande e tabacco</t>
  </si>
  <si>
    <t>Industria manifatturiera</t>
  </si>
  <si>
    <t>VA valori correnti</t>
  </si>
  <si>
    <t>VA valori costanti</t>
  </si>
  <si>
    <t>Occupazione</t>
  </si>
  <si>
    <t>Produttività in valori costanti</t>
  </si>
  <si>
    <t>* al costo dei fattori</t>
  </si>
  <si>
    <r>
      <t>Tab. 1.9 - Produttività</t>
    </r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del lavoro dell'industria alimentare</t>
    </r>
  </si>
  <si>
    <t>(migliaia di euro)</t>
  </si>
  <si>
    <t>Produttività del lavoro</t>
  </si>
  <si>
    <t>Var. %</t>
  </si>
  <si>
    <t>Produttività del lavoro UE-28</t>
  </si>
  <si>
    <t>2015/14</t>
  </si>
  <si>
    <t>2015/10</t>
  </si>
  <si>
    <t>Industrie alimentari</t>
  </si>
  <si>
    <t>lavorazione e conservazione di carne e produzione di prodotti a base di carne</t>
  </si>
  <si>
    <t>lavorazione e conservazione di pesce, crostacei e molluschi</t>
  </si>
  <si>
    <t xml:space="preserve"> 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</si>
  <si>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</si>
  <si>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</si>
  <si>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</si>
  <si>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</si>
  <si>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</si>
  <si>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</si>
  <si>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Bevande</t>
  </si>
  <si>
    <t>nd</t>
  </si>
  <si>
    <t>Tabacco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</si>
  <si>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Valore aggiunto in valori correnti al costo dei fattori/occupati.</t>
    </r>
  </si>
  <si>
    <t>Fonte: elaborazioni su dati Istat e Eurostat.</t>
  </si>
  <si>
    <r>
      <t>Tab. 1.10  -  Indice della produzione industriale</t>
    </r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- (2010=100)</t>
    </r>
  </si>
  <si>
    <t>N.I.</t>
  </si>
  <si>
    <t>2016/10</t>
  </si>
  <si>
    <t>2016/15</t>
  </si>
  <si>
    <t>ATTIVITA' MANIFATTUREIERA</t>
  </si>
  <si>
    <t>INDUSTRIE ALIMENTARI, DELLE BEVANDE E DEL TABACCO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</si>
  <si>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</si>
  <si>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</si>
  <si>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</si>
  <si>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</si>
  <si>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</si>
  <si>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</si>
  <si>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</si>
  <si>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 xml:space="preserve"> - produzione di pane, prodotti di pasticceria freschi</t>
  </si>
  <si>
    <t xml:space="preserve"> - fette biscottate, biscotti, pastic. conservati</t>
  </si>
  <si>
    <t xml:space="preserve"> -paste alimentari, di cuscus e simili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</si>
  <si>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</si>
  <si>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</si>
  <si>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</si>
  <si>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</si>
  <si>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</si>
  <si>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altre bevande fermentate non distillate</t>
  </si>
  <si>
    <t>Produzione di birra</t>
  </si>
  <si>
    <t xml:space="preserve">Bibite analcoliche e  acque minerali 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</si>
  <si>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corretti per gli effetti di calendario.</t>
    </r>
  </si>
  <si>
    <t>Manif. Totale</t>
  </si>
  <si>
    <t>Manif. Nazionale</t>
  </si>
  <si>
    <t>Manif. Estero</t>
  </si>
  <si>
    <t>Alim. Totale</t>
  </si>
  <si>
    <t>Alim. Nazionale</t>
  </si>
  <si>
    <t>Alim. Estero</t>
  </si>
  <si>
    <t>alimentari bevande e tabacco</t>
  </si>
  <si>
    <t>Fig. 1.2 - Indice del fatturato dell'industria alimentare e manifatturiera (2010=100)</t>
  </si>
  <si>
    <t>Tab. 1.11 - Principali imprese alimentari e delle bevande presenti in Europa - 2016</t>
  </si>
  <si>
    <t>Fatturato (miliardi di euro)</t>
  </si>
  <si>
    <t>Sede centrale</t>
  </si>
  <si>
    <t>Attività prevalente</t>
  </si>
  <si>
    <t>Nestlè</t>
  </si>
  <si>
    <t>Svizzera</t>
  </si>
  <si>
    <t>multiprodotto</t>
  </si>
  <si>
    <t>AB InBev</t>
  </si>
  <si>
    <t>birra</t>
  </si>
  <si>
    <t>Unilever</t>
  </si>
  <si>
    <t>Paesi Bassi/Regno Unito</t>
  </si>
  <si>
    <t>Danone</t>
  </si>
  <si>
    <t>lattiero-caseario, acqua, alimentazioni infanzia</t>
  </si>
  <si>
    <t>Heineken</t>
  </si>
  <si>
    <t xml:space="preserve">  Paesi Bassi</t>
  </si>
  <si>
    <t>Lactalis</t>
  </si>
  <si>
    <t>lattiero-caseario</t>
  </si>
  <si>
    <t>Diageo</t>
  </si>
  <si>
    <t>bevande alcoliche</t>
  </si>
  <si>
    <t>FrieslandCampina</t>
  </si>
  <si>
    <t>Ferrero</t>
  </si>
  <si>
    <t>dolciario</t>
  </si>
  <si>
    <t>Arla Food</t>
  </si>
  <si>
    <t>Pernod Ricard</t>
  </si>
  <si>
    <t>Carlsberg</t>
  </si>
  <si>
    <t>Associated British Foods</t>
  </si>
  <si>
    <t>zucchero, amido, preparati</t>
  </si>
  <si>
    <t>Danish Crown</t>
  </si>
  <si>
    <t>carne</t>
  </si>
  <si>
    <t>DSM</t>
  </si>
  <si>
    <t>Kerry Group</t>
  </si>
  <si>
    <t>Barry Callebaout</t>
  </si>
  <si>
    <t>cioccolato</t>
  </si>
  <si>
    <t>Südzucker</t>
  </si>
  <si>
    <t>zucchero, multiprodotto</t>
  </si>
  <si>
    <t>Oetker Group</t>
  </si>
  <si>
    <t>Fonte: elaborazioni su dati FoodDrinkEurope</t>
  </si>
  <si>
    <t>Tab.1.12 - Principali gruppi alimentari presenti in Italia per fatturato consolidato</t>
  </si>
  <si>
    <t>Fatturato (milioni di euro)</t>
  </si>
  <si>
    <t>Var.% 2016/15</t>
  </si>
  <si>
    <t xml:space="preserve">Dipendenti </t>
  </si>
  <si>
    <t>Parmalat</t>
  </si>
  <si>
    <t>Barilla Holding</t>
  </si>
  <si>
    <t>Cremonini</t>
  </si>
  <si>
    <t>Veronesi Holding</t>
  </si>
  <si>
    <t>Luigi Lavazza</t>
  </si>
  <si>
    <t xml:space="preserve">Gesco Consorzio Cooperativo </t>
  </si>
  <si>
    <t>Nestlé Italia</t>
  </si>
  <si>
    <t>Gruppo Lactalis Italia</t>
  </si>
  <si>
    <t>Casillo partecipazioni</t>
  </si>
  <si>
    <t>Fonte: elaborazioni su dati Mediobanca.</t>
  </si>
  <si>
    <t>Tab. 1.13 - Risultati economici delle imprese delle industrie alimentari per regione - 2015</t>
  </si>
  <si>
    <t>Regioni</t>
  </si>
  <si>
    <t>Unità  locali (numero)</t>
  </si>
  <si>
    <t>Fatturato (migliaia di euro)</t>
  </si>
  <si>
    <t>Valore aggiunto al costo dei fattori (migliaia di euro)</t>
  </si>
  <si>
    <t>Costi del personale (migliaia di euro)</t>
  </si>
  <si>
    <t>Salari e stipendi (migliaia di euro)</t>
  </si>
  <si>
    <t>Investimenti lordi in beni materiali (migliaia di euro)</t>
  </si>
  <si>
    <t>Occupati (numero)</t>
  </si>
  <si>
    <t>Lavoratori dipendenti (numero)</t>
  </si>
  <si>
    <t>Piemonte</t>
  </si>
  <si>
    <t>Valle d'Aosta</t>
  </si>
  <si>
    <t>Lombardia</t>
  </si>
  <si>
    <t>Liguria</t>
  </si>
  <si>
    <t>Trentino-Alto Adige</t>
  </si>
  <si>
    <t xml:space="preserve"> - Bolzano</t>
  </si>
  <si>
    <t xml:space="preserve"> - Trento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</si>
  <si>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</si>
  <si>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</si>
  <si>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</si>
  <si>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</si>
  <si>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</si>
  <si>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</si>
  <si>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</si>
  <si>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</si>
  <si>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</si>
  <si>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</si>
  <si>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</si>
  <si>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</si>
  <si>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</si>
  <si>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</si>
  <si>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</si>
  <si>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 - Rilevazione sulle piccole e medie imprese e sull'esercizio di arti e professioni (PMI), Rilevazione sul sistema dei conti delle imprese.</t>
  </si>
  <si>
    <t>L'indagine riporta i dati cumulativi dei bilnaci di 2060 società del settore alimentare di grande e media dimensione.</t>
  </si>
  <si>
    <t>Fatturato /fatturato export</t>
  </si>
  <si>
    <t>caseario</t>
  </si>
  <si>
    <t>conserviero</t>
  </si>
  <si>
    <t>diversi</t>
  </si>
  <si>
    <t>bevande</t>
  </si>
  <si>
    <t>dolcisrio</t>
  </si>
  <si>
    <r>
      <t>Fig. 1.3 - Andamento della quota del fatturato estero sul fatturato totale delle  società italiane del settore alimentare e delle bevande</t>
    </r>
    <r>
      <rPr>
        <vertAlign val="superscript"/>
        <sz val="10"/>
        <color theme="1"/>
        <rFont val="Calibri"/>
        <family val="2"/>
      </rPr>
      <t>1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</si>
  <si>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La rilevazione ha riguardato  le società italiane con più di 500 dipendenti.</t>
    </r>
  </si>
  <si>
    <t>Fonte: elaborazioni su dati Mediobanca</t>
  </si>
  <si>
    <t>Tab. 1.14 - Risultati economici delle imprese delle bevande per regione - 2015</t>
  </si>
  <si>
    <t>unità  locali (numero)</t>
  </si>
  <si>
    <t>fatturato (migliaia di euro)</t>
  </si>
  <si>
    <t>valore aggiunto al costo dei fattori (migliaia di euro)</t>
  </si>
  <si>
    <t>costi del personale (migliaia di euro)</t>
  </si>
  <si>
    <t>salari e stipendi (migliaia di euro)</t>
  </si>
  <si>
    <t>investimenti lordi in beni materiali (migliaia di euro)</t>
  </si>
  <si>
    <t>occupati (numero)</t>
  </si>
  <si>
    <t>lavoratori dipendenti (numero)</t>
  </si>
  <si>
    <t>Tab. 1.15 - Indicatori regionali delle industrie alimentari - 2015</t>
  </si>
  <si>
    <t>VA al costo dei fattori/fatturato (%)</t>
  </si>
  <si>
    <t>investimenti lordi/fatturato (%)</t>
  </si>
  <si>
    <t>fatturato per lavoratori dipendenti (migliaia di euro)</t>
  </si>
  <si>
    <t>Salari e stipendi per lavoratore dipendente (migliaia di euro)</t>
  </si>
  <si>
    <t>Fatturato per unità locale (migliaia di euro)</t>
  </si>
  <si>
    <t>Occupati per unità locale (Numero)</t>
  </si>
  <si>
    <t>Tab. 1.16 - Indicatori regionali dell'industria delle bevande - 2015</t>
  </si>
  <si>
    <t>Occupati per unità locale (numero)</t>
  </si>
  <si>
    <t>Trentino Alto Adige</t>
  </si>
  <si>
    <t>Friuli-Venezia Giulia</t>
  </si>
  <si>
    <r>
      <t xml:space="preserve">Tab. 1.17 - Fatturato, valore aggiunto e dipendenti nelle società italiane del settore alimentare e delle bevande nel 2016 </t>
    </r>
    <r>
      <rPr>
        <vertAlign val="superscript"/>
        <sz val="10"/>
        <color theme="1"/>
        <rFont val="Calibri"/>
        <family val="2"/>
      </rPr>
      <t>1</t>
    </r>
  </si>
  <si>
    <t>Fatturato</t>
  </si>
  <si>
    <t>Valore aggiunto</t>
  </si>
  <si>
    <t xml:space="preserve">Fatturato all'export </t>
  </si>
  <si>
    <t>Dipendenti</t>
  </si>
  <si>
    <t>migliaia di euro</t>
  </si>
  <si>
    <t>(numero)</t>
  </si>
  <si>
    <t>Valori assoluti</t>
  </si>
  <si>
    <t>Caseario</t>
  </si>
  <si>
    <t>Conserviero</t>
  </si>
  <si>
    <t>Dolciario</t>
  </si>
  <si>
    <t>Alimentari diversi</t>
  </si>
  <si>
    <t>Bevande alcoliche e analocooliche</t>
  </si>
  <si>
    <t>Totale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</si>
  <si>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La rilevazione ha riguardato le società italiane con più di 500 dipendenti.</t>
    </r>
  </si>
  <si>
    <t>Tab 1.18 - Evoluzione dei consumi alimentari in Italia, per categorie</t>
  </si>
  <si>
    <t>(miliardi di euro)</t>
  </si>
  <si>
    <t>correnti</t>
  </si>
  <si>
    <t>concatenati</t>
  </si>
  <si>
    <t>Pane e cereali</t>
  </si>
  <si>
    <t>Carne</t>
  </si>
  <si>
    <t>Pesce e frutti di mare</t>
  </si>
  <si>
    <t>Latte, formaggi e uova</t>
  </si>
  <si>
    <t>Olii e grassi</t>
  </si>
  <si>
    <t>Frutta</t>
  </si>
  <si>
    <t xml:space="preserve">Vegetali </t>
  </si>
  <si>
    <t>Zucchero, marmellata, miele, cioccolato e pasticceria</t>
  </si>
  <si>
    <r>
      <t>Generi alimentari</t>
    </r>
    <r>
      <rPr>
        <vertAlign val="superscript"/>
        <sz val="10"/>
        <color theme="1"/>
        <rFont val="Calibri"/>
        <family val="2"/>
      </rPr>
      <t>1</t>
    </r>
  </si>
  <si>
    <t>Caffè, tè e cacao</t>
  </si>
  <si>
    <t>Acque minerali, bevande gassate e succhi</t>
  </si>
  <si>
    <t>Bevande alcoliche</t>
  </si>
  <si>
    <t>Bevande non alcoliche</t>
  </si>
  <si>
    <t>Totale con bevande non alcoliche</t>
  </si>
  <si>
    <r>
      <t>1</t>
    </r>
    <r>
      <rPr>
        <sz val="10"/>
        <color theme="1"/>
        <rFont val="Calibri"/>
        <family val="2"/>
      </rPr>
      <t xml:space="preserve"> Non altrimenti classificati.</t>
    </r>
  </si>
  <si>
    <t>Fonte: elaborazioni su dati ISTAT – Contabilità nazionale.</t>
  </si>
  <si>
    <t>Fonte: elaborazioni su dati ISTAT.</t>
  </si>
  <si>
    <t>Tab. 1.19 - Spesa media mensile familiare per i prodotti alimentari e complessiva, per circoscrizione (valori stimati in euro)</t>
  </si>
  <si>
    <t>Nord Ovest</t>
  </si>
  <si>
    <t>Nord Est</t>
  </si>
  <si>
    <t>Centro</t>
  </si>
  <si>
    <t>Sud</t>
  </si>
  <si>
    <t>Isole</t>
  </si>
  <si>
    <t>Var. 2016/15</t>
  </si>
  <si>
    <t>Carni</t>
  </si>
  <si>
    <t>Pesci e prodotti ittici</t>
  </si>
  <si>
    <t>Oli e grassi</t>
  </si>
  <si>
    <t>Vegetali</t>
  </si>
  <si>
    <t>Zucchero, confetture, miele, cioccolato e dolciumi</t>
  </si>
  <si>
    <r>
      <t>Piatti pronti e altre preparazioni alimentari (prodotti alimentari  n.a.c.</t>
    </r>
    <r>
      <rPr>
        <vertAlign val="superscript"/>
        <sz val="10"/>
        <color rgb="FF000000"/>
        <rFont val="Calibri"/>
        <family val="2"/>
      </rPr>
      <t>1</t>
    </r>
    <r>
      <rPr>
        <sz val="10"/>
        <color rgb="FF000000"/>
        <rFont val="Calibri"/>
        <family val="2"/>
      </rPr>
      <t>)</t>
    </r>
  </si>
  <si>
    <t>Acque minerali, bevande analcoliche, succhi di frutta e verdura</t>
  </si>
  <si>
    <t>Spesa media mensile Prodotti alimentari e bevande analcoliche</t>
  </si>
  <si>
    <r>
      <t>SPESA MEDIA MENSILE complessiva</t>
    </r>
    <r>
      <rPr>
        <b/>
        <vertAlign val="superscript"/>
        <sz val="10"/>
        <color theme="1"/>
        <rFont val="Calibri"/>
        <family val="2"/>
      </rPr>
      <t>2</t>
    </r>
  </si>
  <si>
    <r>
      <t>1</t>
    </r>
    <r>
      <rPr>
        <sz val="10"/>
        <color theme="1"/>
        <rFont val="Calibri"/>
        <family val="2"/>
      </rPr>
      <t xml:space="preserve"> Prodotti alimentari non altrove classificati, includono sale, spezie, condimenti e alimenti per bambini.</t>
    </r>
  </si>
  <si>
    <r>
      <t>2</t>
    </r>
    <r>
      <rPr>
        <sz val="10"/>
        <color theme="1"/>
        <rFont val="Calibri"/>
        <family val="2"/>
      </rPr>
      <t xml:space="preserve"> Totale spesa alimentare e non alimentare</t>
    </r>
  </si>
  <si>
    <t>Fig. 1.5 - Peso % della spesa media mensile familiare per tipologia di prodotti alimentari e per circoscrizione, 2016</t>
  </si>
  <si>
    <t>Fonte: elaborazioni  su dati ISTAT.</t>
  </si>
  <si>
    <t>Tab. 1.20 - Contabilità agro-alimentare nazionale</t>
  </si>
  <si>
    <t xml:space="preserve"> </t>
  </si>
  <si>
    <t>milioni di euro correnti</t>
  </si>
  <si>
    <t>Totale produzione agro-alimentare</t>
  </si>
  <si>
    <t>(P)</t>
  </si>
  <si>
    <t>Importazioni</t>
  </si>
  <si>
    <t>(I)</t>
  </si>
  <si>
    <t>Esportazioni</t>
  </si>
  <si>
    <t>(E)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</si>
  <si>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</si>
  <si>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</si>
  <si>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</si>
  <si>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</si>
  <si>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</si>
  <si>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</si>
  <si>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</si>
  <si>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</si>
  <si>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</si>
  <si>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</si>
  <si>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</si>
  <si>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</si>
  <si>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</si>
  <si>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</si>
  <si>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</si>
  <si>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</si>
  <si>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</si>
  <si>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</si>
  <si>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</si>
  <si>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r>
      <t>1</t>
    </r>
    <r>
      <rPr>
        <sz val="10"/>
        <rFont val="Calibri"/>
        <family val="2"/>
      </rPr>
      <t xml:space="preserve"> A prezzi di base.</t>
    </r>
  </si>
  <si>
    <r>
      <t xml:space="preserve">Tab. 1.21 - </t>
    </r>
    <r>
      <rPr>
        <i/>
        <sz val="10"/>
        <rFont val="Calibri"/>
        <family val="2"/>
      </rPr>
      <t xml:space="preserve">Bilancia agro-alimentare per origine e destinazione: struttura per comparti </t>
    </r>
    <r>
      <rPr>
        <sz val="10"/>
        <rFont val="Calibri"/>
        <family val="2"/>
      </rPr>
      <t>-</t>
    </r>
    <r>
      <rPr>
        <i/>
        <sz val="10"/>
        <rFont val="Calibri"/>
        <family val="2"/>
      </rPr>
      <t xml:space="preserve"> 2016</t>
    </r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</si>
  <si>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</si>
  <si>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</si>
  <si>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</si>
  <si>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</si>
  <si>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</si>
  <si>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</si>
  <si>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</si>
  <si>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</si>
  <si>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</si>
  <si>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</si>
  <si>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</si>
  <si>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</si>
  <si>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</si>
  <si>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</si>
  <si>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</si>
  <si>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</si>
  <si>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</si>
  <si>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Fonte: CREA, Il commercio estero dei prodotti agroalimentari. Rapporto 2016.</t>
  </si>
  <si>
    <t>Altri prodotti Agroalimentari</t>
  </si>
  <si>
    <t>Vino confezionato</t>
  </si>
  <si>
    <t>Frutta fresca</t>
  </si>
  <si>
    <t>Pasta</t>
  </si>
  <si>
    <t>Prodotti da forno</t>
  </si>
  <si>
    <t>Pomodoro trasformato</t>
  </si>
  <si>
    <t>Formaggi</t>
  </si>
  <si>
    <t>Olio di oliva</t>
  </si>
  <si>
    <t>Prod. dolc. a base di cacao</t>
  </si>
  <si>
    <t>Salumi</t>
  </si>
  <si>
    <t>Caffè</t>
  </si>
  <si>
    <t>Altri prodotti del Made in Italy</t>
  </si>
  <si>
    <r>
      <t xml:space="preserve">Fig 1.6 - Struttura delle esportazioni di prodotti agroalimentari del Made in Italy - 2016 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</si>
  <si>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Il valore percentuale si riferisce al peso del comparto sul totale delle esportazioni agroalimentari del Made in Italy.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</si>
</sst>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#,##0.0"/>
    <numFmt numFmtId="166" formatCode="0.0"/>
    <numFmt numFmtId="167" formatCode="_(* #,##0.00_);_(* \(#,##0.00\);_(* &quot;-&quot;??_);_(@_)"/>
    <numFmt numFmtId="168" formatCode="_-* #,##0.0_-;\-* #,##0.0_-;_-* &quot;-&quot;??_-;_-@_-"/>
    <numFmt numFmtId="169" formatCode="#,##0.0_ ;\-#,##0.0\ "/>
    <numFmt numFmtId="170" formatCode="* #,##0;\-\ #,##0;_*\ &quot;-&quot;;"/>
    <numFmt numFmtId="171" formatCode="#,##0;\-\ #,##0;_-\ &quot;- &quot;"/>
    <numFmt numFmtId="172" formatCode="_-* #,##0_-;\-* #,##0_-;_-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name val="Arial Narrow"/>
      <family val="2"/>
    </font>
    <font>
      <i/>
      <sz val="10"/>
      <name val="Calibri"/>
      <family val="2"/>
    </font>
    <font>
      <i/>
      <sz val="10"/>
      <color rgb="FF0070C0"/>
      <name val="Calibri"/>
      <family val="2"/>
    </font>
    <font>
      <b/>
      <i/>
      <sz val="10"/>
      <color rgb="FF0070C0"/>
      <name val="Calibri"/>
      <family val="2"/>
    </font>
    <font>
      <b/>
      <vertAlign val="superscript"/>
      <sz val="10"/>
      <name val="Calibri"/>
      <family val="2"/>
    </font>
    <font>
      <sz val="10"/>
      <color indexed="8"/>
      <name val="Calibri"/>
      <family val="2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sz val="10"/>
      <color rgb="FFFF0000"/>
      <name val="Calibri"/>
      <family val="2"/>
    </font>
    <font>
      <b/>
      <sz val="10"/>
      <color theme="1"/>
      <name val="Calibri"/>
      <family val="2"/>
    </font>
    <font>
      <vertAlign val="superscript"/>
      <sz val="10"/>
      <color rgb="FF000000"/>
      <name val="Calibri"/>
      <family val="2"/>
    </font>
    <font>
      <b/>
      <vertAlign val="superscript"/>
      <sz val="10"/>
      <color theme="1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vertAlign val="superscript"/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</borders>
  <cellStyleXfs count="22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2" fillId="0" borderId="0" applyNumberFormat="0" applyFont="0" applyFill="0" applyBorder="0" applyAlignment="0" applyProtection="0"/>
    <xf numFmtId="0" fontId="5" fillId="0" borderId="0"/>
    <xf numFmtId="170" fontId="10" fillId="0" borderId="0"/>
    <xf numFmtId="164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</cellStyleXfs>
  <cellXfs count="384">
    <xf numFmtId="0" fontId="0" fillId="0" borderId="0" xfId="0"/>
    <xf numFmtId="0" fontId="6" fillId="0" borderId="0" xfId="7" applyFont="1"/>
    <xf numFmtId="0" fontId="6" fillId="0" borderId="0" xfId="7" applyFont="1" applyBorder="1"/>
    <xf numFmtId="0" fontId="6" fillId="0" borderId="0" xfId="7" applyFont="1" applyBorder="1" applyAlignment="1"/>
    <xf numFmtId="0" fontId="8" fillId="0" borderId="1" xfId="7" applyFont="1" applyBorder="1" applyAlignment="1">
      <alignment horizontal="center" vertical="center" wrapText="1"/>
    </xf>
    <xf numFmtId="0" fontId="6" fillId="0" borderId="1" xfId="7" applyFont="1" applyBorder="1" applyAlignment="1"/>
    <xf numFmtId="0" fontId="6" fillId="0" borderId="1" xfId="7" applyFont="1" applyBorder="1" applyAlignment="1">
      <alignment horizontal="right"/>
    </xf>
    <xf numFmtId="0" fontId="8" fillId="0" borderId="0" xfId="7" applyFont="1" applyAlignment="1">
      <alignment vertical="center" wrapText="1"/>
    </xf>
    <xf numFmtId="0" fontId="6" fillId="0" borderId="0" xfId="7" applyFont="1" applyBorder="1" applyAlignment="1">
      <alignment vertical="center" wrapText="1"/>
    </xf>
    <xf numFmtId="0" fontId="6" fillId="0" borderId="1" xfId="7" applyFont="1" applyBorder="1" applyAlignment="1">
      <alignment horizontal="left" vertical="center"/>
    </xf>
    <xf numFmtId="0" fontId="6" fillId="0" borderId="1" xfId="7" applyFont="1" applyBorder="1" applyAlignment="1">
      <alignment horizontal="center" wrapText="1"/>
    </xf>
    <xf numFmtId="0" fontId="6" fillId="0" borderId="0" xfId="7" applyFont="1" applyBorder="1" applyAlignment="1">
      <alignment horizontal="left" vertical="center"/>
    </xf>
    <xf numFmtId="0" fontId="6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 wrapText="1"/>
    </xf>
    <xf numFmtId="0" fontId="6" fillId="0" borderId="0" xfId="7" quotePrefix="1" applyFont="1" applyBorder="1" applyAlignment="1">
      <alignment horizontal="left" vertical="center"/>
    </xf>
    <xf numFmtId="170" fontId="6" fillId="0" borderId="0" xfId="7" applyNumberFormat="1" applyFont="1" applyBorder="1" applyAlignment="1">
      <alignment vertical="center"/>
    </xf>
    <xf numFmtId="170" fontId="6" fillId="0" borderId="0" xfId="7" applyNumberFormat="1" applyFont="1" applyBorder="1"/>
    <xf numFmtId="0" fontId="8" fillId="0" borderId="0" xfId="7" applyFont="1" applyFill="1" applyAlignment="1">
      <alignment horizontal="left"/>
    </xf>
    <xf numFmtId="170" fontId="8" fillId="0" borderId="0" xfId="7" applyNumberFormat="1" applyFont="1" applyFill="1"/>
    <xf numFmtId="166" fontId="9" fillId="0" borderId="0" xfId="7" applyNumberFormat="1" applyFont="1" applyFill="1"/>
    <xf numFmtId="166" fontId="9" fillId="0" borderId="0" xfId="16" applyNumberFormat="1" applyFont="1" applyFill="1" applyBorder="1"/>
    <xf numFmtId="0" fontId="6" fillId="0" borderId="0" xfId="7" applyFont="1" applyFill="1"/>
    <xf numFmtId="170" fontId="6" fillId="0" borderId="0" xfId="7" applyNumberFormat="1" applyFont="1" applyFill="1"/>
    <xf numFmtId="166" fontId="11" fillId="0" borderId="0" xfId="7" applyNumberFormat="1" applyFont="1" applyFill="1"/>
    <xf numFmtId="170" fontId="6" fillId="0" borderId="0" xfId="7" applyNumberFormat="1" applyFont="1" applyFill="1" applyBorder="1"/>
    <xf numFmtId="166" fontId="11" fillId="0" borderId="0" xfId="16" applyNumberFormat="1" applyFont="1" applyFill="1" applyBorder="1"/>
    <xf numFmtId="0" fontId="8" fillId="0" borderId="0" xfId="7" applyFont="1" applyFill="1"/>
    <xf numFmtId="170" fontId="8" fillId="0" borderId="0" xfId="7" applyNumberFormat="1" applyFont="1" applyFill="1" applyBorder="1"/>
    <xf numFmtId="0" fontId="6" fillId="0" borderId="0" xfId="7" applyFont="1" applyFill="1" applyAlignment="1">
      <alignment horizontal="left"/>
    </xf>
    <xf numFmtId="0" fontId="8" fillId="0" borderId="0" xfId="7" quotePrefix="1" applyFont="1" applyFill="1" applyAlignment="1">
      <alignment horizontal="left"/>
    </xf>
    <xf numFmtId="170" fontId="6" fillId="0" borderId="0" xfId="7" applyNumberFormat="1" applyFont="1" applyFill="1" applyBorder="1" applyAlignment="1">
      <alignment vertical="center"/>
    </xf>
    <xf numFmtId="170" fontId="6" fillId="0" borderId="0" xfId="16" applyFont="1" applyFill="1" applyBorder="1"/>
    <xf numFmtId="170" fontId="8" fillId="0" borderId="0" xfId="16" applyFont="1" applyFill="1" applyBorder="1"/>
    <xf numFmtId="0" fontId="6" fillId="0" borderId="0" xfId="7" applyFont="1" applyFill="1" applyBorder="1"/>
    <xf numFmtId="0" fontId="8" fillId="0" borderId="0" xfId="7" applyFont="1" applyFill="1" applyBorder="1"/>
    <xf numFmtId="0" fontId="8" fillId="0" borderId="0" xfId="7" applyFont="1" applyFill="1" applyAlignment="1">
      <alignment wrapText="1"/>
    </xf>
    <xf numFmtId="0" fontId="8" fillId="0" borderId="0" xfId="7" quotePrefix="1" applyFont="1" applyFill="1" applyAlignment="1">
      <alignment horizontal="left" wrapText="1"/>
    </xf>
    <xf numFmtId="0" fontId="6" fillId="0" borderId="1" xfId="7" applyFont="1" applyBorder="1"/>
    <xf numFmtId="170" fontId="6" fillId="0" borderId="1" xfId="16" applyFont="1" applyBorder="1"/>
    <xf numFmtId="170" fontId="6" fillId="0" borderId="0" xfId="16" applyFont="1"/>
    <xf numFmtId="170" fontId="6" fillId="0" borderId="0" xfId="16" applyFont="1" applyBorder="1"/>
    <xf numFmtId="0" fontId="7" fillId="0" borderId="0" xfId="16" applyNumberFormat="1" applyFont="1" applyBorder="1"/>
    <xf numFmtId="0" fontId="7" fillId="0" borderId="0" xfId="7" applyFont="1"/>
    <xf numFmtId="170" fontId="6" fillId="0" borderId="0" xfId="7" applyNumberFormat="1" applyFont="1"/>
    <xf numFmtId="3" fontId="6" fillId="0" borderId="0" xfId="7" applyNumberFormat="1" applyFont="1"/>
    <xf numFmtId="166" fontId="6" fillId="0" borderId="0" xfId="7" applyNumberFormat="1" applyFont="1"/>
    <xf numFmtId="0" fontId="6" fillId="0" borderId="0" xfId="7" applyFont="1" applyAlignment="1">
      <alignment horizontal="left"/>
    </xf>
    <xf numFmtId="166" fontId="12" fillId="0" borderId="0" xfId="16" applyNumberFormat="1" applyFont="1" applyFill="1" applyBorder="1"/>
    <xf numFmtId="0" fontId="8" fillId="0" borderId="0" xfId="7" applyFont="1" applyAlignment="1">
      <alignment horizontal="left"/>
    </xf>
    <xf numFmtId="166" fontId="13" fillId="0" borderId="0" xfId="16" applyNumberFormat="1" applyFont="1" applyFill="1" applyBorder="1"/>
    <xf numFmtId="0" fontId="8" fillId="0" borderId="0" xfId="7" applyFont="1"/>
    <xf numFmtId="0" fontId="7" fillId="0" borderId="0" xfId="16" applyNumberFormat="1" applyFont="1" applyBorder="1" applyAlignment="1">
      <alignment wrapText="1"/>
    </xf>
    <xf numFmtId="0" fontId="6" fillId="0" borderId="0" xfId="7" applyFont="1" applyBorder="1" applyAlignment="1">
      <alignment horizontal="right"/>
    </xf>
    <xf numFmtId="0" fontId="6" fillId="0" borderId="0" xfId="7" applyFont="1" applyBorder="1" applyAlignment="1">
      <alignment horizontal="center" vertical="center" wrapText="1"/>
    </xf>
    <xf numFmtId="0" fontId="6" fillId="0" borderId="1" xfId="7" applyFont="1" applyFill="1" applyBorder="1"/>
    <xf numFmtId="0" fontId="6" fillId="0" borderId="2" xfId="7" applyFont="1" applyFill="1" applyBorder="1"/>
    <xf numFmtId="166" fontId="6" fillId="0" borderId="0" xfId="7" applyNumberFormat="1" applyFont="1" applyFill="1"/>
    <xf numFmtId="171" fontId="6" fillId="0" borderId="0" xfId="18" applyFont="1" applyFill="1" applyBorder="1" applyAlignment="1">
      <alignment horizontal="left" wrapText="1"/>
    </xf>
    <xf numFmtId="0" fontId="7" fillId="0" borderId="0" xfId="7" applyFont="1" applyFill="1"/>
    <xf numFmtId="172" fontId="6" fillId="0" borderId="0" xfId="17" applyNumberFormat="1" applyFont="1" applyFill="1"/>
    <xf numFmtId="0" fontId="6" fillId="0" borderId="0" xfId="0" applyFont="1" applyFill="1" applyBorder="1" applyAlignment="1">
      <alignment horizontal="left" vertical="center"/>
    </xf>
    <xf numFmtId="0" fontId="15" fillId="0" borderId="0" xfId="0" applyFont="1" applyFill="1"/>
    <xf numFmtId="0" fontId="6" fillId="0" borderId="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166" fontId="15" fillId="0" borderId="0" xfId="0" applyNumberFormat="1" applyFont="1" applyFill="1"/>
    <xf numFmtId="0" fontId="6" fillId="0" borderId="0" xfId="0" applyFont="1" applyFill="1" applyAlignment="1"/>
    <xf numFmtId="0" fontId="8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1" xfId="0" applyFont="1" applyFill="1" applyBorder="1" applyAlignment="1"/>
    <xf numFmtId="0" fontId="6" fillId="0" borderId="0" xfId="19" applyFont="1" applyBorder="1" applyAlignment="1">
      <alignment horizontal="left" vertical="center"/>
    </xf>
    <xf numFmtId="0" fontId="8" fillId="0" borderId="0" xfId="19" applyFont="1" applyAlignment="1">
      <alignment horizontal="left" vertical="center"/>
    </xf>
    <xf numFmtId="0" fontId="15" fillId="0" borderId="0" xfId="19" applyFont="1"/>
    <xf numFmtId="0" fontId="15" fillId="0" borderId="1" xfId="19" applyFont="1" applyBorder="1"/>
    <xf numFmtId="0" fontId="6" fillId="0" borderId="1" xfId="19" applyFont="1" applyBorder="1" applyAlignment="1">
      <alignment horizontal="left" vertical="center"/>
    </xf>
    <xf numFmtId="0" fontId="6" fillId="0" borderId="2" xfId="19" applyFont="1" applyBorder="1" applyAlignment="1">
      <alignment horizontal="center" vertical="center"/>
    </xf>
    <xf numFmtId="0" fontId="6" fillId="0" borderId="0" xfId="19" applyFont="1" applyAlignment="1"/>
    <xf numFmtId="166" fontId="6" fillId="0" borderId="0" xfId="19" applyNumberFormat="1" applyFont="1" applyFill="1" applyAlignment="1"/>
    <xf numFmtId="0" fontId="6" fillId="0" borderId="0" xfId="19" applyFont="1" applyBorder="1" applyAlignment="1"/>
    <xf numFmtId="0" fontId="6" fillId="0" borderId="1" xfId="19" applyFont="1" applyBorder="1" applyAlignment="1"/>
    <xf numFmtId="2" fontId="6" fillId="0" borderId="1" xfId="19" applyNumberFormat="1" applyFont="1" applyBorder="1" applyAlignment="1"/>
    <xf numFmtId="2" fontId="6" fillId="0" borderId="0" xfId="19" applyNumberFormat="1" applyFont="1" applyAlignment="1"/>
    <xf numFmtId="0" fontId="6" fillId="0" borderId="0" xfId="7" applyFont="1" applyAlignment="1">
      <alignment horizontal="left" vertical="center"/>
    </xf>
    <xf numFmtId="165" fontId="6" fillId="0" borderId="0" xfId="7" applyNumberFormat="1" applyFont="1" applyAlignment="1">
      <alignment horizontal="centerContinuous" vertical="center"/>
    </xf>
    <xf numFmtId="0" fontId="6" fillId="0" borderId="0" xfId="7" applyFont="1" applyBorder="1" applyAlignment="1">
      <alignment horizontal="centerContinuous" vertical="center"/>
    </xf>
    <xf numFmtId="0" fontId="6" fillId="0" borderId="0" xfId="7" applyFont="1" applyAlignment="1">
      <alignment horizontal="centerContinuous" vertical="center"/>
    </xf>
    <xf numFmtId="0" fontId="6" fillId="0" borderId="0" xfId="7" applyFont="1" applyAlignment="1">
      <alignment vertical="center"/>
    </xf>
    <xf numFmtId="165" fontId="6" fillId="0" borderId="1" xfId="7" applyNumberFormat="1" applyFont="1" applyBorder="1" applyAlignment="1">
      <alignment vertical="center"/>
    </xf>
    <xf numFmtId="0" fontId="6" fillId="0" borderId="1" xfId="7" applyFont="1" applyBorder="1" applyAlignment="1">
      <alignment vertical="center"/>
    </xf>
    <xf numFmtId="0" fontId="6" fillId="0" borderId="0" xfId="7" applyFont="1" applyAlignment="1"/>
    <xf numFmtId="165" fontId="6" fillId="0" borderId="0" xfId="7" applyNumberFormat="1" applyFont="1" applyAlignment="1"/>
    <xf numFmtId="0" fontId="6" fillId="0" borderId="0" xfId="7" applyFont="1" applyBorder="1" applyAlignment="1">
      <alignment horizontal="centerContinuous"/>
    </xf>
    <xf numFmtId="165" fontId="6" fillId="0" borderId="1" xfId="7" applyNumberFormat="1" applyFont="1" applyBorder="1" applyAlignment="1">
      <alignment horizontal="centerContinuous"/>
    </xf>
    <xf numFmtId="0" fontId="6" fillId="0" borderId="1" xfId="7" applyFont="1" applyBorder="1" applyAlignment="1">
      <alignment horizontal="centerContinuous"/>
    </xf>
    <xf numFmtId="165" fontId="6" fillId="0" borderId="1" xfId="7" applyNumberFormat="1" applyFont="1" applyBorder="1" applyAlignment="1">
      <alignment horizontal="center"/>
    </xf>
    <xf numFmtId="0" fontId="6" fillId="0" borderId="0" xfId="7" applyFont="1" applyAlignment="1">
      <alignment wrapText="1"/>
    </xf>
    <xf numFmtId="165" fontId="16" fillId="0" borderId="0" xfId="0" applyNumberFormat="1" applyFont="1" applyAlignment="1"/>
    <xf numFmtId="165" fontId="6" fillId="0" borderId="0" xfId="7" applyNumberFormat="1" applyFont="1" applyBorder="1" applyAlignment="1"/>
    <xf numFmtId="0" fontId="17" fillId="0" borderId="0" xfId="0" applyFont="1" applyAlignment="1"/>
    <xf numFmtId="165" fontId="11" fillId="0" borderId="0" xfId="7" applyNumberFormat="1" applyFont="1" applyFill="1" applyBorder="1" applyAlignment="1"/>
    <xf numFmtId="166" fontId="17" fillId="0" borderId="0" xfId="0" applyNumberFormat="1" applyFont="1" applyAlignment="1"/>
    <xf numFmtId="0" fontId="8" fillId="0" borderId="0" xfId="7" applyFont="1" applyAlignment="1">
      <alignment wrapText="1"/>
    </xf>
    <xf numFmtId="165" fontId="18" fillId="0" borderId="0" xfId="0" applyNumberFormat="1" applyFont="1" applyAlignment="1"/>
    <xf numFmtId="165" fontId="8" fillId="0" borderId="0" xfId="7" applyNumberFormat="1" applyFont="1" applyBorder="1" applyAlignment="1"/>
    <xf numFmtId="0" fontId="19" fillId="0" borderId="0" xfId="0" applyFont="1" applyAlignment="1"/>
    <xf numFmtId="165" fontId="9" fillId="0" borderId="0" xfId="7" applyNumberFormat="1" applyFont="1" applyFill="1" applyBorder="1" applyAlignment="1"/>
    <xf numFmtId="166" fontId="19" fillId="0" borderId="0" xfId="0" applyNumberFormat="1" applyFont="1" applyAlignment="1"/>
    <xf numFmtId="0" fontId="8" fillId="0" borderId="0" xfId="7" applyFont="1" applyAlignment="1">
      <alignment vertical="center"/>
    </xf>
    <xf numFmtId="165" fontId="8" fillId="0" borderId="0" xfId="7" applyNumberFormat="1" applyFont="1" applyAlignment="1"/>
    <xf numFmtId="0" fontId="11" fillId="0" borderId="0" xfId="7" applyFont="1" applyAlignment="1"/>
    <xf numFmtId="165" fontId="11" fillId="0" borderId="0" xfId="7" applyNumberFormat="1" applyFont="1" applyFill="1" applyAlignment="1"/>
    <xf numFmtId="0" fontId="16" fillId="0" borderId="0" xfId="7" applyFont="1" applyAlignment="1"/>
    <xf numFmtId="4" fontId="18" fillId="0" borderId="1" xfId="7" applyNumberFormat="1" applyFont="1" applyBorder="1" applyAlignment="1">
      <alignment vertical="center"/>
    </xf>
    <xf numFmtId="166" fontId="6" fillId="0" borderId="1" xfId="7" applyNumberFormat="1" applyFont="1" applyBorder="1" applyAlignment="1">
      <alignment vertical="center"/>
    </xf>
    <xf numFmtId="0" fontId="8" fillId="0" borderId="1" xfId="7" applyFont="1" applyBorder="1" applyAlignment="1">
      <alignment horizontal="right" vertical="center" wrapText="1"/>
    </xf>
    <xf numFmtId="166" fontId="6" fillId="0" borderId="1" xfId="7" applyNumberFormat="1" applyFont="1" applyFill="1" applyBorder="1" applyAlignment="1">
      <alignment vertical="center"/>
    </xf>
    <xf numFmtId="165" fontId="6" fillId="0" borderId="0" xfId="7" applyNumberFormat="1" applyFont="1" applyAlignment="1">
      <alignment vertical="center"/>
    </xf>
    <xf numFmtId="0" fontId="6" fillId="0" borderId="0" xfId="7" applyFont="1" applyBorder="1" applyAlignment="1">
      <alignment vertical="center"/>
    </xf>
    <xf numFmtId="0" fontId="6" fillId="0" borderId="0" xfId="7" applyFont="1" applyFill="1" applyAlignment="1">
      <alignment vertical="center"/>
    </xf>
    <xf numFmtId="0" fontId="6" fillId="0" borderId="1" xfId="7" applyFont="1" applyBorder="1" applyAlignment="1">
      <alignment horizontal="center"/>
    </xf>
    <xf numFmtId="0" fontId="6" fillId="0" borderId="0" xfId="15" applyFont="1"/>
    <xf numFmtId="0" fontId="6" fillId="0" borderId="0" xfId="1" applyFont="1" applyFill="1" applyBorder="1"/>
    <xf numFmtId="0" fontId="8" fillId="0" borderId="0" xfId="15" applyFont="1"/>
    <xf numFmtId="0" fontId="6" fillId="0" borderId="1" xfId="15" applyFont="1" applyBorder="1"/>
    <xf numFmtId="0" fontId="16" fillId="0" borderId="0" xfId="0" applyFont="1" applyAlignment="1">
      <alignment vertical="center"/>
    </xf>
    <xf numFmtId="0" fontId="20" fillId="0" borderId="0" xfId="0" applyFont="1"/>
    <xf numFmtId="0" fontId="16" fillId="0" borderId="0" xfId="0" applyFont="1"/>
    <xf numFmtId="0" fontId="8" fillId="0" borderId="0" xfId="7" applyFont="1" applyAlignment="1">
      <alignment horizontal="center"/>
    </xf>
    <xf numFmtId="0" fontId="6" fillId="0" borderId="3" xfId="7" applyFont="1" applyBorder="1"/>
    <xf numFmtId="0" fontId="6" fillId="0" borderId="3" xfId="7" applyFont="1" applyBorder="1" applyAlignment="1">
      <alignment horizontal="right"/>
    </xf>
    <xf numFmtId="0" fontId="6" fillId="0" borderId="2" xfId="7" applyFont="1" applyBorder="1" applyAlignment="1">
      <alignment horizontal="center"/>
    </xf>
    <xf numFmtId="0" fontId="6" fillId="0" borderId="0" xfId="7" applyFont="1" applyAlignment="1">
      <alignment horizontal="right"/>
    </xf>
    <xf numFmtId="0" fontId="6" fillId="0" borderId="0" xfId="7" quotePrefix="1" applyFont="1" applyAlignment="1">
      <alignment horizontal="right"/>
    </xf>
    <xf numFmtId="165" fontId="11" fillId="0" borderId="0" xfId="7" applyNumberFormat="1" applyFont="1"/>
    <xf numFmtId="3" fontId="6" fillId="0" borderId="0" xfId="7" applyNumberFormat="1" applyFont="1" applyBorder="1"/>
    <xf numFmtId="0" fontId="8" fillId="0" borderId="0" xfId="7" applyFont="1" applyBorder="1" applyAlignment="1">
      <alignment horizontal="right"/>
    </xf>
    <xf numFmtId="3" fontId="6" fillId="0" borderId="0" xfId="7" applyNumberFormat="1" applyFont="1" applyFill="1" applyAlignment="1">
      <alignment horizontal="right"/>
    </xf>
    <xf numFmtId="3" fontId="6" fillId="0" borderId="0" xfId="7" applyNumberFormat="1" applyFont="1" applyFill="1"/>
    <xf numFmtId="0" fontId="11" fillId="0" borderId="0" xfId="7" applyFont="1"/>
    <xf numFmtId="165" fontId="6" fillId="0" borderId="0" xfId="7" applyNumberFormat="1" applyFont="1"/>
    <xf numFmtId="0" fontId="6" fillId="0" borderId="0" xfId="8" applyFont="1"/>
    <xf numFmtId="166" fontId="6" fillId="0" borderId="0" xfId="8" applyNumberFormat="1" applyFont="1"/>
    <xf numFmtId="2" fontId="6" fillId="0" borderId="0" xfId="8" applyNumberFormat="1" applyFont="1"/>
    <xf numFmtId="0" fontId="6" fillId="0" borderId="2" xfId="7" applyFont="1" applyBorder="1"/>
    <xf numFmtId="165" fontId="6" fillId="0" borderId="0" xfId="7" applyNumberFormat="1" applyFont="1" applyBorder="1" applyAlignment="1">
      <alignment horizontal="center"/>
    </xf>
    <xf numFmtId="166" fontId="6" fillId="0" borderId="0" xfId="7" applyNumberFormat="1" applyFont="1" applyBorder="1" applyAlignment="1">
      <alignment horizontal="center"/>
    </xf>
    <xf numFmtId="166" fontId="6" fillId="0" borderId="0" xfId="7" applyNumberFormat="1" applyFont="1" applyBorder="1"/>
    <xf numFmtId="0" fontId="6" fillId="0" borderId="0" xfId="1" applyFont="1"/>
    <xf numFmtId="0" fontId="6" fillId="0" borderId="1" xfId="1" applyFont="1" applyFill="1" applyBorder="1"/>
    <xf numFmtId="0" fontId="6" fillId="0" borderId="1" xfId="1" applyFont="1" applyFill="1" applyBorder="1" applyAlignment="1">
      <alignment horizontal="right"/>
    </xf>
    <xf numFmtId="0" fontId="6" fillId="0" borderId="3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6" fillId="0" borderId="1" xfId="14" applyFont="1" applyFill="1" applyBorder="1" applyAlignment="1">
      <alignment horizontal="center"/>
    </xf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6" fillId="0" borderId="0" xfId="13" applyFont="1"/>
    <xf numFmtId="3" fontId="6" fillId="0" borderId="0" xfId="1" applyNumberFormat="1" applyFont="1" applyFill="1" applyBorder="1" applyAlignment="1"/>
    <xf numFmtId="169" fontId="11" fillId="0" borderId="0" xfId="1" applyNumberFormat="1" applyFont="1" applyBorder="1" applyAlignment="1">
      <alignment horizontal="right"/>
    </xf>
    <xf numFmtId="169" fontId="11" fillId="0" borderId="0" xfId="6" applyNumberFormat="1" applyFont="1"/>
    <xf numFmtId="165" fontId="11" fillId="0" borderId="0" xfId="1" applyNumberFormat="1" applyFont="1" applyBorder="1" applyAlignment="1">
      <alignment horizontal="right"/>
    </xf>
    <xf numFmtId="169" fontId="11" fillId="0" borderId="0" xfId="2" applyNumberFormat="1" applyFont="1" applyFill="1" applyBorder="1"/>
    <xf numFmtId="165" fontId="6" fillId="0" borderId="0" xfId="1" applyNumberFormat="1" applyFont="1" applyFill="1" applyBorder="1" applyAlignment="1"/>
    <xf numFmtId="0" fontId="8" fillId="0" borderId="0" xfId="1" applyFont="1" applyFill="1"/>
    <xf numFmtId="3" fontId="8" fillId="0" borderId="0" xfId="1" applyNumberFormat="1" applyFont="1" applyFill="1" applyBorder="1" applyAlignment="1"/>
    <xf numFmtId="169" fontId="9" fillId="0" borderId="0" xfId="1" applyNumberFormat="1" applyFont="1" applyBorder="1" applyAlignment="1">
      <alignment horizontal="right"/>
    </xf>
    <xf numFmtId="169" fontId="9" fillId="0" borderId="0" xfId="6" applyNumberFormat="1" applyFont="1"/>
    <xf numFmtId="165" fontId="9" fillId="0" borderId="0" xfId="1" applyNumberFormat="1" applyFont="1" applyBorder="1" applyAlignment="1">
      <alignment horizontal="right"/>
    </xf>
    <xf numFmtId="169" fontId="9" fillId="0" borderId="0" xfId="2" applyNumberFormat="1" applyFont="1" applyFill="1" applyBorder="1"/>
    <xf numFmtId="165" fontId="8" fillId="0" borderId="0" xfId="1" applyNumberFormat="1" applyFont="1" applyFill="1" applyBorder="1" applyAlignment="1"/>
    <xf numFmtId="0" fontId="8" fillId="0" borderId="0" xfId="1" applyFont="1"/>
    <xf numFmtId="165" fontId="6" fillId="0" borderId="1" xfId="6" applyNumberFormat="1" applyFont="1" applyFill="1" applyBorder="1"/>
    <xf numFmtId="0" fontId="6" fillId="0" borderId="1" xfId="1" applyFont="1" applyBorder="1"/>
    <xf numFmtId="168" fontId="6" fillId="0" borderId="1" xfId="6" applyNumberFormat="1" applyFont="1" applyFill="1" applyBorder="1"/>
    <xf numFmtId="0" fontId="6" fillId="0" borderId="0" xfId="1" applyFont="1" applyFill="1" applyBorder="1" applyAlignment="1">
      <alignment horizontal="left"/>
    </xf>
    <xf numFmtId="0" fontId="6" fillId="0" borderId="0" xfId="9" applyFont="1"/>
    <xf numFmtId="0" fontId="6" fillId="0" borderId="1" xfId="9" applyFont="1" applyBorder="1"/>
    <xf numFmtId="0" fontId="6" fillId="0" borderId="1" xfId="9" applyFont="1" applyBorder="1" applyAlignment="1">
      <alignment horizontal="right"/>
    </xf>
    <xf numFmtId="0" fontId="6" fillId="0" borderId="2" xfId="9" applyFont="1" applyBorder="1"/>
    <xf numFmtId="0" fontId="6" fillId="0" borderId="2" xfId="9" applyFont="1" applyBorder="1" applyAlignment="1">
      <alignment horizontal="center"/>
    </xf>
    <xf numFmtId="0" fontId="6" fillId="0" borderId="2" xfId="9" applyFont="1" applyBorder="1" applyAlignment="1">
      <alignment horizontal="center" wrapText="1"/>
    </xf>
    <xf numFmtId="0" fontId="6" fillId="0" borderId="0" xfId="9" applyFont="1" applyBorder="1"/>
    <xf numFmtId="0" fontId="6" fillId="0" borderId="0" xfId="9" applyFont="1" applyBorder="1" applyAlignment="1">
      <alignment horizontal="center" wrapText="1"/>
    </xf>
    <xf numFmtId="3" fontId="6" fillId="0" borderId="0" xfId="0" applyNumberFormat="1" applyFont="1" applyFill="1" applyBorder="1" applyAlignment="1"/>
    <xf numFmtId="166" fontId="11" fillId="0" borderId="0" xfId="15" applyNumberFormat="1" applyFont="1"/>
    <xf numFmtId="0" fontId="8" fillId="0" borderId="0" xfId="9" applyFont="1" applyBorder="1"/>
    <xf numFmtId="3" fontId="8" fillId="0" borderId="0" xfId="0" applyNumberFormat="1" applyFont="1" applyFill="1" applyBorder="1" applyAlignment="1"/>
    <xf numFmtId="166" fontId="9" fillId="0" borderId="0" xfId="15" applyNumberFormat="1" applyFont="1"/>
    <xf numFmtId="1" fontId="20" fillId="0" borderId="0" xfId="0" applyNumberFormat="1" applyFont="1"/>
    <xf numFmtId="3" fontId="20" fillId="0" borderId="0" xfId="0" applyNumberFormat="1" applyFont="1"/>
    <xf numFmtId="0" fontId="6" fillId="0" borderId="0" xfId="7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/>
    <xf numFmtId="0" fontId="20" fillId="0" borderId="1" xfId="0" applyFont="1" applyBorder="1"/>
    <xf numFmtId="0" fontId="20" fillId="0" borderId="2" xfId="0" applyFont="1" applyBorder="1"/>
    <xf numFmtId="3" fontId="20" fillId="0" borderId="0" xfId="0" applyNumberFormat="1" applyFont="1" applyAlignment="1">
      <alignment horizontal="center"/>
    </xf>
    <xf numFmtId="0" fontId="23" fillId="0" borderId="0" xfId="0" applyFont="1" applyBorder="1"/>
    <xf numFmtId="3" fontId="20" fillId="0" borderId="0" xfId="0" applyNumberFormat="1" applyFont="1" applyBorder="1"/>
    <xf numFmtId="0" fontId="20" fillId="0" borderId="0" xfId="0" applyFont="1" applyFill="1" applyBorder="1"/>
    <xf numFmtId="3" fontId="6" fillId="0" borderId="0" xfId="0" applyNumberFormat="1" applyFont="1" applyAlignment="1">
      <alignment horizontal="center"/>
    </xf>
    <xf numFmtId="166" fontId="6" fillId="0" borderId="0" xfId="0" applyNumberFormat="1" applyFont="1" applyBorder="1" applyAlignment="1">
      <alignment horizontal="right"/>
    </xf>
    <xf numFmtId="0" fontId="20" fillId="0" borderId="0" xfId="0" applyFont="1" applyFill="1"/>
    <xf numFmtId="0" fontId="20" fillId="0" borderId="3" xfId="0" applyFont="1" applyFill="1" applyBorder="1"/>
    <xf numFmtId="0" fontId="20" fillId="0" borderId="3" xfId="0" applyFont="1" applyFill="1" applyBorder="1" applyAlignment="1">
      <alignment horizontal="center"/>
    </xf>
    <xf numFmtId="0" fontId="20" fillId="0" borderId="1" xfId="0" applyFont="1" applyFill="1" applyBorder="1"/>
    <xf numFmtId="0" fontId="8" fillId="0" borderId="4" xfId="7" applyFont="1" applyFill="1" applyBorder="1" applyAlignment="1">
      <alignment vertical="top" wrapText="1"/>
    </xf>
    <xf numFmtId="2" fontId="20" fillId="0" borderId="0" xfId="0" applyNumberFormat="1" applyFont="1" applyBorder="1" applyAlignment="1">
      <alignment horizontal="center" vertical="center"/>
    </xf>
    <xf numFmtId="0" fontId="8" fillId="0" borderId="5" xfId="7" applyFont="1" applyFill="1" applyBorder="1" applyAlignment="1">
      <alignment vertical="top" wrapText="1"/>
    </xf>
    <xf numFmtId="0" fontId="6" fillId="0" borderId="6" xfId="7" applyFont="1" applyFill="1" applyBorder="1" applyAlignment="1">
      <alignment vertical="top" wrapText="1"/>
    </xf>
    <xf numFmtId="0" fontId="8" fillId="0" borderId="0" xfId="7" applyFont="1" applyFill="1" applyBorder="1" applyAlignment="1">
      <alignment vertical="top" wrapText="1"/>
    </xf>
    <xf numFmtId="2" fontId="23" fillId="0" borderId="0" xfId="0" applyNumberFormat="1" applyFont="1" applyBorder="1" applyAlignment="1">
      <alignment horizontal="center" vertical="center"/>
    </xf>
    <xf numFmtId="0" fontId="6" fillId="0" borderId="5" xfId="7" applyFont="1" applyFill="1" applyBorder="1" applyAlignment="1">
      <alignment vertical="top" wrapText="1"/>
    </xf>
    <xf numFmtId="2" fontId="20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2" fontId="20" fillId="0" borderId="0" xfId="0" applyNumberFormat="1" applyFont="1"/>
    <xf numFmtId="0" fontId="22" fillId="0" borderId="0" xfId="0" applyFont="1" applyFill="1"/>
    <xf numFmtId="166" fontId="20" fillId="0" borderId="0" xfId="0" applyNumberFormat="1" applyFont="1" applyFill="1"/>
    <xf numFmtId="0" fontId="6" fillId="0" borderId="0" xfId="0" applyFont="1"/>
    <xf numFmtId="3" fontId="6" fillId="0" borderId="0" xfId="7" applyNumberFormat="1" applyFont="1" applyBorder="1" applyAlignment="1">
      <alignment horizontal="right"/>
    </xf>
    <xf numFmtId="166" fontId="6" fillId="0" borderId="0" xfId="7" applyNumberFormat="1" applyFont="1" applyBorder="1" applyAlignment="1">
      <alignment horizontal="right"/>
    </xf>
    <xf numFmtId="165" fontId="11" fillId="0" borderId="0" xfId="7" applyNumberFormat="1" applyFont="1" applyBorder="1" applyAlignment="1">
      <alignment horizontal="right"/>
    </xf>
    <xf numFmtId="166" fontId="11" fillId="0" borderId="0" xfId="7" applyNumberFormat="1" applyFont="1" applyBorder="1" applyAlignment="1">
      <alignment horizontal="right"/>
    </xf>
    <xf numFmtId="166" fontId="6" fillId="0" borderId="0" xfId="7" applyNumberFormat="1" applyFont="1" applyAlignment="1">
      <alignment horizontal="right"/>
    </xf>
    <xf numFmtId="3" fontId="6" fillId="0" borderId="0" xfId="7" applyNumberFormat="1" applyFont="1" applyBorder="1" applyAlignment="1"/>
    <xf numFmtId="165" fontId="11" fillId="0" borderId="0" xfId="7" applyNumberFormat="1" applyFont="1" applyBorder="1" applyAlignment="1"/>
    <xf numFmtId="166" fontId="11" fillId="0" borderId="0" xfId="7" applyNumberFormat="1" applyFont="1" applyBorder="1" applyAlignment="1"/>
    <xf numFmtId="166" fontId="11" fillId="0" borderId="0" xfId="7" applyNumberFormat="1" applyFont="1" applyAlignment="1">
      <alignment horizontal="right"/>
    </xf>
    <xf numFmtId="0" fontId="20" fillId="0" borderId="1" xfId="0" applyNumberFormat="1" applyFont="1" applyBorder="1" applyAlignment="1">
      <alignment horizontal="left" wrapText="1"/>
    </xf>
    <xf numFmtId="0" fontId="20" fillId="0" borderId="3" xfId="0" applyFont="1" applyBorder="1" applyAlignment="1">
      <alignment horizontal="center" vertical="center" wrapText="1"/>
    </xf>
    <xf numFmtId="166" fontId="20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6" fillId="0" borderId="0" xfId="7" applyFont="1" applyFill="1" applyBorder="1" applyAlignment="1">
      <alignment vertical="top" wrapText="1"/>
    </xf>
    <xf numFmtId="0" fontId="6" fillId="0" borderId="1" xfId="7" applyFont="1" applyFill="1" applyBorder="1" applyAlignment="1">
      <alignment vertical="top" wrapText="1"/>
    </xf>
    <xf numFmtId="166" fontId="20" fillId="0" borderId="0" xfId="0" applyNumberFormat="1" applyFont="1" applyBorder="1" applyAlignment="1">
      <alignment horizontal="right" vertical="center"/>
    </xf>
    <xf numFmtId="166" fontId="23" fillId="0" borderId="0" xfId="0" applyNumberFormat="1" applyFont="1" applyBorder="1" applyAlignment="1">
      <alignment horizontal="right" vertical="center"/>
    </xf>
    <xf numFmtId="166" fontId="23" fillId="0" borderId="0" xfId="0" applyNumberFormat="1" applyFont="1" applyBorder="1" applyAlignment="1">
      <alignment horizontal="right"/>
    </xf>
    <xf numFmtId="2" fontId="23" fillId="0" borderId="0" xfId="0" applyNumberFormat="1" applyFont="1" applyBorder="1" applyAlignment="1">
      <alignment horizontal="center"/>
    </xf>
    <xf numFmtId="166" fontId="27" fillId="0" borderId="0" xfId="0" applyNumberFormat="1" applyFont="1" applyBorder="1" applyAlignment="1">
      <alignment horizontal="center"/>
    </xf>
    <xf numFmtId="4" fontId="0" fillId="0" borderId="0" xfId="0" applyNumberFormat="1"/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1" fontId="0" fillId="0" borderId="0" xfId="0" applyNumberFormat="1"/>
    <xf numFmtId="0" fontId="20" fillId="0" borderId="0" xfId="0" applyFont="1" applyBorder="1" applyAlignment="1">
      <alignment horizontal="center" vertical="center" wrapText="1"/>
    </xf>
    <xf numFmtId="3" fontId="20" fillId="0" borderId="0" xfId="0" applyNumberFormat="1" applyFont="1" applyBorder="1" applyAlignment="1">
      <alignment horizontal="center"/>
    </xf>
    <xf numFmtId="0" fontId="20" fillId="0" borderId="3" xfId="0" applyFont="1" applyBorder="1"/>
    <xf numFmtId="166" fontId="26" fillId="0" borderId="0" xfId="0" applyNumberFormat="1" applyFont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166" fontId="27" fillId="0" borderId="0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3" fillId="0" borderId="0" xfId="0" applyNumberFormat="1" applyFont="1" applyAlignment="1">
      <alignment horizontal="right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right"/>
    </xf>
    <xf numFmtId="0" fontId="20" fillId="0" borderId="1" xfId="0" applyFont="1" applyBorder="1" applyAlignment="1"/>
    <xf numFmtId="0" fontId="20" fillId="0" borderId="1" xfId="0" applyFont="1" applyBorder="1" applyAlignment="1">
      <alignment horizont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right" vertical="center"/>
    </xf>
    <xf numFmtId="166" fontId="20" fillId="0" borderId="1" xfId="0" applyNumberFormat="1" applyFont="1" applyBorder="1" applyAlignment="1">
      <alignment horizontal="right" vertical="center"/>
    </xf>
    <xf numFmtId="166" fontId="20" fillId="0" borderId="1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0" fontId="18" fillId="0" borderId="1" xfId="0" applyFont="1" applyBorder="1" applyAlignment="1">
      <alignment vertical="center"/>
    </xf>
    <xf numFmtId="168" fontId="18" fillId="0" borderId="1" xfId="17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165" fontId="18" fillId="0" borderId="1" xfId="0" applyNumberFormat="1" applyFont="1" applyBorder="1" applyAlignment="1">
      <alignment horizontal="right" vertical="center"/>
    </xf>
    <xf numFmtId="166" fontId="18" fillId="0" borderId="1" xfId="0" applyNumberFormat="1" applyFont="1" applyBorder="1" applyAlignment="1">
      <alignment horizontal="right" vertical="center"/>
    </xf>
    <xf numFmtId="0" fontId="29" fillId="0" borderId="0" xfId="0" applyFont="1"/>
    <xf numFmtId="0" fontId="30" fillId="0" borderId="0" xfId="7" applyFont="1" applyFill="1"/>
    <xf numFmtId="166" fontId="33" fillId="0" borderId="0" xfId="0" applyNumberFormat="1" applyFont="1" applyFill="1"/>
    <xf numFmtId="170" fontId="11" fillId="0" borderId="0" xfId="16" applyFont="1" applyFill="1" applyBorder="1"/>
    <xf numFmtId="170" fontId="9" fillId="0" borderId="0" xfId="16" applyFont="1" applyFill="1" applyBorder="1"/>
    <xf numFmtId="0" fontId="11" fillId="0" borderId="0" xfId="7" applyFont="1" applyFill="1" applyBorder="1"/>
    <xf numFmtId="0" fontId="9" fillId="0" borderId="0" xfId="7" applyFont="1" applyFill="1" applyBorder="1"/>
    <xf numFmtId="2" fontId="27" fillId="0" borderId="0" xfId="0" applyNumberFormat="1" applyFon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 vertical="center"/>
    </xf>
    <xf numFmtId="2" fontId="27" fillId="0" borderId="0" xfId="0" applyNumberFormat="1" applyFont="1" applyBorder="1" applyAlignment="1">
      <alignment horizontal="center"/>
    </xf>
    <xf numFmtId="2" fontId="26" fillId="0" borderId="0" xfId="0" applyNumberFormat="1" applyFont="1" applyBorder="1" applyAlignment="1">
      <alignment horizontal="center" vertical="center"/>
    </xf>
    <xf numFmtId="166" fontId="26" fillId="0" borderId="0" xfId="0" applyNumberFormat="1" applyFont="1" applyBorder="1" applyAlignment="1">
      <alignment horizontal="center" vertical="center"/>
    </xf>
    <xf numFmtId="0" fontId="34" fillId="0" borderId="0" xfId="7" applyFont="1" applyBorder="1"/>
    <xf numFmtId="0" fontId="34" fillId="0" borderId="0" xfId="7" applyFont="1"/>
    <xf numFmtId="3" fontId="34" fillId="0" borderId="0" xfId="7" applyNumberFormat="1" applyFont="1" applyBorder="1"/>
    <xf numFmtId="0" fontId="35" fillId="0" borderId="1" xfId="7" applyFont="1" applyFill="1" applyBorder="1"/>
    <xf numFmtId="3" fontId="35" fillId="0" borderId="1" xfId="7" applyNumberFormat="1" applyFont="1" applyBorder="1"/>
    <xf numFmtId="0" fontId="35" fillId="0" borderId="0" xfId="7" applyFont="1" applyBorder="1"/>
    <xf numFmtId="0" fontId="35" fillId="0" borderId="0" xfId="7" applyFont="1"/>
    <xf numFmtId="3" fontId="34" fillId="0" borderId="0" xfId="7" applyNumberFormat="1" applyFont="1"/>
    <xf numFmtId="3" fontId="35" fillId="0" borderId="0" xfId="7" applyNumberFormat="1" applyFont="1" applyBorder="1"/>
    <xf numFmtId="0" fontId="34" fillId="0" borderId="2" xfId="7" applyFont="1" applyFill="1" applyBorder="1" applyAlignment="1">
      <alignment horizontal="center" vertical="center" wrapText="1"/>
    </xf>
    <xf numFmtId="0" fontId="34" fillId="0" borderId="1" xfId="7" applyFont="1" applyFill="1" applyBorder="1"/>
    <xf numFmtId="3" fontId="34" fillId="0" borderId="1" xfId="7" applyNumberFormat="1" applyFont="1" applyBorder="1"/>
    <xf numFmtId="0" fontId="34" fillId="0" borderId="0" xfId="7" applyFont="1" applyFill="1" applyBorder="1" applyAlignment="1">
      <alignment horizontal="center" vertical="center" wrapText="1"/>
    </xf>
    <xf numFmtId="0" fontId="34" fillId="0" borderId="0" xfId="7" applyFont="1" applyFill="1" applyBorder="1"/>
    <xf numFmtId="0" fontId="35" fillId="0" borderId="0" xfId="7" applyFont="1" applyFill="1" applyBorder="1"/>
    <xf numFmtId="0" fontId="35" fillId="0" borderId="0" xfId="7" applyFont="1" applyFill="1" applyBorder="1" applyAlignment="1">
      <alignment horizontal="right" vertical="center" wrapText="1"/>
    </xf>
    <xf numFmtId="0" fontId="35" fillId="0" borderId="0" xfId="7" applyFont="1" applyFill="1" applyBorder="1" applyAlignment="1">
      <alignment horizontal="center" vertical="top" wrapText="1"/>
    </xf>
    <xf numFmtId="166" fontId="34" fillId="0" borderId="0" xfId="7" applyNumberFormat="1" applyFont="1"/>
    <xf numFmtId="166" fontId="35" fillId="0" borderId="0" xfId="7" applyNumberFormat="1" applyFont="1" applyBorder="1"/>
    <xf numFmtId="0" fontId="29" fillId="0" borderId="1" xfId="0" applyFont="1" applyBorder="1"/>
    <xf numFmtId="0" fontId="34" fillId="0" borderId="1" xfId="7" applyFont="1" applyBorder="1"/>
    <xf numFmtId="166" fontId="36" fillId="0" borderId="0" xfId="7" applyNumberFormat="1" applyFont="1"/>
    <xf numFmtId="166" fontId="37" fillId="0" borderId="0" xfId="7" applyNumberFormat="1" applyFont="1" applyBorder="1"/>
    <xf numFmtId="0" fontId="34" fillId="0" borderId="2" xfId="7" applyFont="1" applyFill="1" applyBorder="1" applyAlignment="1">
      <alignment horizontal="center" wrapText="1"/>
    </xf>
    <xf numFmtId="0" fontId="20" fillId="0" borderId="0" xfId="0" applyNumberFormat="1" applyFont="1" applyBorder="1" applyAlignment="1"/>
    <xf numFmtId="0" fontId="22" fillId="0" borderId="0" xfId="7" applyFont="1" applyFill="1" applyBorder="1"/>
    <xf numFmtId="166" fontId="6" fillId="0" borderId="0" xfId="0" applyNumberFormat="1" applyFont="1" applyFill="1" applyAlignment="1">
      <alignment horizontal="left"/>
    </xf>
    <xf numFmtId="166" fontId="8" fillId="0" borderId="0" xfId="0" applyNumberFormat="1" applyFont="1" applyFill="1" applyAlignment="1">
      <alignment horizontal="left"/>
    </xf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19" applyFont="1" applyFill="1" applyAlignment="1">
      <alignment horizontal="left" vertical="center"/>
    </xf>
    <xf numFmtId="0" fontId="15" fillId="0" borderId="0" xfId="19" applyFont="1" applyFill="1"/>
    <xf numFmtId="2" fontId="6" fillId="0" borderId="0" xfId="19" applyNumberFormat="1" applyFont="1" applyFill="1" applyAlignment="1"/>
    <xf numFmtId="0" fontId="38" fillId="0" borderId="0" xfId="0" applyFont="1" applyBorder="1"/>
    <xf numFmtId="0" fontId="6" fillId="0" borderId="2" xfId="19" applyFont="1" applyFill="1" applyBorder="1" applyAlignment="1">
      <alignment horizontal="center" vertical="center"/>
    </xf>
    <xf numFmtId="0" fontId="6" fillId="0" borderId="0" xfId="19" applyFont="1" applyFill="1" applyAlignment="1"/>
    <xf numFmtId="166" fontId="6" fillId="0" borderId="0" xfId="0" applyNumberFormat="1" applyFont="1" applyFill="1" applyAlignment="1"/>
    <xf numFmtId="2" fontId="6" fillId="0" borderId="1" xfId="19" applyNumberFormat="1" applyFont="1" applyFill="1" applyBorder="1" applyAlignment="1"/>
    <xf numFmtId="166" fontId="6" fillId="0" borderId="0" xfId="7" applyNumberFormat="1" applyFont="1" applyFill="1" applyAlignment="1">
      <alignment horizontal="right"/>
    </xf>
    <xf numFmtId="3" fontId="6" fillId="0" borderId="0" xfId="18" applyNumberFormat="1" applyFont="1" applyFill="1" applyBorder="1" applyAlignment="1">
      <alignment horizontal="right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/>
    <xf numFmtId="0" fontId="6" fillId="0" borderId="0" xfId="7" applyFont="1" applyAlignment="1">
      <alignment horizontal="center"/>
    </xf>
    <xf numFmtId="0" fontId="7" fillId="0" borderId="0" xfId="7" applyFont="1" applyAlignment="1">
      <alignment horizontal="left" wrapText="1"/>
    </xf>
    <xf numFmtId="0" fontId="6" fillId="0" borderId="2" xfId="7" applyFont="1" applyBorder="1" applyAlignment="1">
      <alignment horizontal="center" vertical="center" wrapText="1"/>
    </xf>
    <xf numFmtId="0" fontId="7" fillId="0" borderId="0" xfId="16" applyNumberFormat="1" applyFont="1" applyBorder="1" applyAlignment="1">
      <alignment horizontal="left" wrapText="1"/>
    </xf>
    <xf numFmtId="0" fontId="20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6" fillId="0" borderId="0" xfId="7" applyFont="1" applyAlignment="1">
      <alignment horizontal="center" wrapText="1"/>
    </xf>
    <xf numFmtId="169" fontId="16" fillId="0" borderId="0" xfId="17" applyNumberFormat="1" applyFont="1" applyBorder="1" applyAlignment="1">
      <alignment horizontal="right" vertical="center"/>
    </xf>
    <xf numFmtId="169" fontId="16" fillId="0" borderId="0" xfId="0" applyNumberFormat="1" applyFont="1" applyBorder="1" applyAlignment="1">
      <alignment horizontal="right" vertical="center"/>
    </xf>
    <xf numFmtId="169" fontId="18" fillId="0" borderId="0" xfId="17" applyNumberFormat="1" applyFont="1" applyBorder="1" applyAlignment="1">
      <alignment horizontal="right" vertical="center"/>
    </xf>
    <xf numFmtId="169" fontId="18" fillId="0" borderId="0" xfId="0" applyNumberFormat="1" applyFont="1" applyBorder="1" applyAlignment="1">
      <alignment horizontal="right" vertical="center"/>
    </xf>
    <xf numFmtId="0" fontId="6" fillId="0" borderId="0" xfId="1" applyFont="1" applyFill="1" applyAlignment="1">
      <alignment wrapText="1"/>
    </xf>
    <xf numFmtId="0" fontId="6" fillId="0" borderId="2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8" fillId="0" borderId="0" xfId="7" applyFont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7" fillId="0" borderId="0" xfId="7" applyFont="1" applyAlignment="1">
      <alignment horizontal="left" wrapText="1"/>
    </xf>
    <xf numFmtId="0" fontId="6" fillId="0" borderId="2" xfId="7" applyFont="1" applyBorder="1" applyAlignment="1">
      <alignment horizontal="center" vertical="center" wrapText="1"/>
    </xf>
    <xf numFmtId="0" fontId="7" fillId="0" borderId="0" xfId="16" applyNumberFormat="1" applyFont="1" applyBorder="1" applyAlignment="1">
      <alignment horizontal="left" wrapText="1"/>
    </xf>
    <xf numFmtId="0" fontId="6" fillId="0" borderId="0" xfId="7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6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166" fontId="6" fillId="2" borderId="0" xfId="7" applyNumberFormat="1" applyFont="1" applyFill="1"/>
    <xf numFmtId="0" fontId="6" fillId="2" borderId="1" xfId="7" applyFont="1" applyFill="1" applyBorder="1"/>
    <xf numFmtId="0" fontId="6" fillId="2" borderId="0" xfId="7" applyFont="1" applyFill="1" applyBorder="1"/>
    <xf numFmtId="0" fontId="7" fillId="2" borderId="0" xfId="7" applyFont="1" applyFill="1"/>
    <xf numFmtId="0" fontId="6" fillId="2" borderId="0" xfId="7" applyFont="1" applyFill="1"/>
  </cellXfs>
  <cellStyles count="22">
    <cellStyle name="Migliaia" xfId="17" builtinId="3"/>
    <cellStyle name="Migliaia 2" xfId="2" xr:uid="{00000000-0005-0000-0000-000001000000}"/>
    <cellStyle name="Migliaia 2 2" xfId="3" xr:uid="{00000000-0005-0000-0000-000002000000}"/>
    <cellStyle name="Migliaia 2 2 2" xfId="4" xr:uid="{00000000-0005-0000-0000-000003000000}"/>
    <cellStyle name="Migliaia 3" xfId="5" xr:uid="{00000000-0005-0000-0000-000004000000}"/>
    <cellStyle name="Migliaia 3 2" xfId="6" xr:uid="{00000000-0005-0000-0000-000005000000}"/>
    <cellStyle name="Normale" xfId="0" builtinId="0"/>
    <cellStyle name="Normale 10" xfId="19" xr:uid="{00000000-0005-0000-0000-000007000000}"/>
    <cellStyle name="Normale 2" xfId="7" xr:uid="{00000000-0005-0000-0000-000008000000}"/>
    <cellStyle name="Normale 2 2" xfId="8" xr:uid="{00000000-0005-0000-0000-000009000000}"/>
    <cellStyle name="Normale 2 2 2" xfId="1" xr:uid="{00000000-0005-0000-0000-00000A000000}"/>
    <cellStyle name="Normale 2 3" xfId="9" xr:uid="{00000000-0005-0000-0000-00000B000000}"/>
    <cellStyle name="Normale 3" xfId="10" xr:uid="{00000000-0005-0000-0000-00000C000000}"/>
    <cellStyle name="Normale 3 2" xfId="15" xr:uid="{00000000-0005-0000-0000-00000D000000}"/>
    <cellStyle name="Normale 4" xfId="11" xr:uid="{00000000-0005-0000-0000-00000E000000}"/>
    <cellStyle name="Normale 5" xfId="12" xr:uid="{00000000-0005-0000-0000-00000F000000}"/>
    <cellStyle name="Normale 6" xfId="13" xr:uid="{00000000-0005-0000-0000-000010000000}"/>
    <cellStyle name="Normale 7" xfId="20" xr:uid="{00000000-0005-0000-0000-000011000000}"/>
    <cellStyle name="Normale 8" xfId="21" xr:uid="{00000000-0005-0000-0000-000012000000}"/>
    <cellStyle name="Normale_tab1.6 2" xfId="14" xr:uid="{00000000-0005-0000-0000-000013000000}"/>
    <cellStyle name="Nuovo" xfId="18" xr:uid="{00000000-0005-0000-0000-000014000000}"/>
    <cellStyle name="trattino" xfId="16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454192046748918E-2"/>
          <c:y val="0.17080341930047163"/>
          <c:w val="0.92525021046897482"/>
          <c:h val="0.70425941904101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'fig1.1'!$L$27</c:f>
              <c:strCache>
                <c:ptCount val="1"/>
                <c:pt idx="0">
                  <c:v>Industria alimentare, bevande e tabacco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'fig1.1'!$M$26:$O$26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'fig1.1'!$M$27:$O$27</c:f>
              <c:numCache>
                <c:formatCode>0.0</c:formatCode>
                <c:ptCount val="3"/>
                <c:pt idx="0">
                  <c:v>8.8129178452044243</c:v>
                </c:pt>
                <c:pt idx="1">
                  <c:v>0.41116641419605648</c:v>
                </c:pt>
                <c:pt idx="2">
                  <c:v>8.3673477074762292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D-4BAE-AE7E-66728FFE75B9}"/>
            </c:ext>
          </c:extLst>
        </c:ser>
        <c:ser>
          <c:idx val="1"/>
          <c:order val="1"/>
          <c:tx>
            <c:strRef>
              <c:f>'fig1.1'!$L$28</c:f>
              <c:strCache>
                <c:ptCount val="1"/>
                <c:pt idx="0">
                  <c:v>Industria manifatturiera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'fig1.1'!$M$26:$O$26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'fig1.1'!$M$28:$O$28</c:f>
              <c:numCache>
                <c:formatCode>0.0</c:formatCode>
                <c:ptCount val="3"/>
                <c:pt idx="0">
                  <c:v>-9.1372131681443349</c:v>
                </c:pt>
                <c:pt idx="1">
                  <c:v>-15.157108327840039</c:v>
                </c:pt>
                <c:pt idx="2">
                  <c:v>7.0953441603064142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D-4BAE-AE7E-66728FFE75B9}"/>
            </c:ext>
          </c:extLst>
        </c:ser>
        <c:ser>
          <c:idx val="2"/>
          <c:order val="2"/>
          <c:tx>
            <c:strRef>
              <c:f>'fig1.1'!$L$29</c:f>
              <c:strCache>
                <c:ptCount val="1"/>
                <c:pt idx="0">
                  <c:v>Totale economia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0"/>
                  <c:y val="2.08968190763276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8D-4BAE-AE7E-66728FFE75B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'fig1.1'!$M$26:$O$26</c:f>
              <c:strCache>
                <c:ptCount val="3"/>
                <c:pt idx="0">
                  <c:v>VA valori costanti</c:v>
                </c:pt>
                <c:pt idx="1">
                  <c:v>Occupazione</c:v>
                </c:pt>
                <c:pt idx="2">
                  <c:v>Produttività in valori costanti</c:v>
                </c:pt>
              </c:strCache>
            </c:strRef>
          </c:cat>
          <c:val>
            <c:numRef>
              <c:f>'fig1.1'!$M$29:$O$29</c:f>
              <c:numCache>
                <c:formatCode>0.0</c:formatCode>
                <c:ptCount val="3"/>
                <c:pt idx="0">
                  <c:v>-5.1676833800425666</c:v>
                </c:pt>
                <c:pt idx="1">
                  <c:v>-1.9193592384235556</c:v>
                </c:pt>
                <c:pt idx="2">
                  <c:v>-3.104333016412129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8D-4BAE-AE7E-66728FFE75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827008"/>
        <c:axId val="110828544"/>
      </c:barChart>
      <c:catAx>
        <c:axId val="110827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high"/>
        <c:txPr>
          <a:bodyPr/>
          <a:lstStyle/>
          <a:p>
            <a:pPr>
              <a:defRPr b="1"/>
            </a:pPr>
            <a:endParaRPr lang="en-US"/>
          </a:p>
        </c:txPr>
        <c:crossAx val="110828544"/>
        <c:crosses val="autoZero"/>
        <c:auto val="1"/>
        <c:lblAlgn val="ctr"/>
        <c:lblOffset val="800"/>
        <c:noMultiLvlLbl val="0"/>
      </c:catAx>
      <c:valAx>
        <c:axId val="1108285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0827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91E-2"/>
          <c:w val="0.89788590182023198"/>
          <c:h val="0.71429106926409391"/>
        </c:manualLayout>
      </c:layout>
      <c:lineChart>
        <c:grouping val="standard"/>
        <c:varyColors val="0"/>
        <c:ser>
          <c:idx val="0"/>
          <c:order val="0"/>
          <c:tx>
            <c:strRef>
              <c:f>'fig1.2'!$C$5</c:f>
              <c:strCache>
                <c:ptCount val="1"/>
                <c:pt idx="0">
                  <c:v>Manif. Totale</c:v>
                </c:pt>
              </c:strCache>
            </c:strRef>
          </c:tx>
          <c:spPr>
            <a:ln cmpd="tri">
              <a:solidFill>
                <a:schemeClr val="tx1">
                  <a:lumMod val="65000"/>
                  <a:lumOff val="3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'fig1.2'!$D$5:$R$5</c:f>
              <c:numCache>
                <c:formatCode>0.0</c:formatCode>
                <c:ptCount val="15"/>
                <c:pt idx="0">
                  <c:v>91.991666666666674</c:v>
                </c:pt>
                <c:pt idx="1">
                  <c:v>90.183333333333323</c:v>
                </c:pt>
                <c:pt idx="2">
                  <c:v>93.649999999999977</c:v>
                </c:pt>
                <c:pt idx="3">
                  <c:v>95.624999999999986</c:v>
                </c:pt>
                <c:pt idx="4">
                  <c:v>103.84999999999998</c:v>
                </c:pt>
                <c:pt idx="5">
                  <c:v>110.52499999999999</c:v>
                </c:pt>
                <c:pt idx="6">
                  <c:v>111.94166666666666</c:v>
                </c:pt>
                <c:pt idx="7">
                  <c:v>90.983333333333334</c:v>
                </c:pt>
                <c:pt idx="8">
                  <c:v>100.00833333333333</c:v>
                </c:pt>
                <c:pt idx="9">
                  <c:v>105.82499999999999</c:v>
                </c:pt>
                <c:pt idx="10">
                  <c:v>101.71666666666668</c:v>
                </c:pt>
                <c:pt idx="11">
                  <c:v>98.375</c:v>
                </c:pt>
                <c:pt idx="12">
                  <c:v>97.95</c:v>
                </c:pt>
                <c:pt idx="13">
                  <c:v>99.041666666666671</c:v>
                </c:pt>
                <c:pt idx="14">
                  <c:v>90.7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66-4527-9AB9-11E2CE4523C9}"/>
            </c:ext>
          </c:extLst>
        </c:ser>
        <c:ser>
          <c:idx val="1"/>
          <c:order val="1"/>
          <c:tx>
            <c:strRef>
              <c:f>'fig1.2'!$C$6</c:f>
              <c:strCache>
                <c:ptCount val="1"/>
                <c:pt idx="0">
                  <c:v>Manif. Nazionale</c:v>
                </c:pt>
              </c:strCache>
            </c:strRef>
          </c:tx>
          <c:spPr>
            <a:ln cmpd="sng">
              <a:solidFill>
                <a:schemeClr val="bg1">
                  <a:lumMod val="50000"/>
                </a:schemeClr>
              </a:solidFill>
              <a:prstDash val="dashDot"/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'fig1.2'!$D$6:$R$6</c:f>
              <c:numCache>
                <c:formatCode>0.0</c:formatCode>
                <c:ptCount val="15"/>
                <c:pt idx="0">
                  <c:v>96.99166666666666</c:v>
                </c:pt>
                <c:pt idx="1">
                  <c:v>95.666666666666686</c:v>
                </c:pt>
                <c:pt idx="2">
                  <c:v>99.166666666666671</c:v>
                </c:pt>
                <c:pt idx="3">
                  <c:v>100.00833333333334</c:v>
                </c:pt>
                <c:pt idx="4">
                  <c:v>107.075</c:v>
                </c:pt>
                <c:pt idx="5">
                  <c:v>111.64166666666667</c:v>
                </c:pt>
                <c:pt idx="6">
                  <c:v>112.61666666666666</c:v>
                </c:pt>
                <c:pt idx="7">
                  <c:v>93.058333333333337</c:v>
                </c:pt>
                <c:pt idx="8">
                  <c:v>99.999999999999986</c:v>
                </c:pt>
                <c:pt idx="9">
                  <c:v>103.93333333333334</c:v>
                </c:pt>
                <c:pt idx="10">
                  <c:v>96.916666666666686</c:v>
                </c:pt>
                <c:pt idx="11">
                  <c:v>91.65000000000002</c:v>
                </c:pt>
                <c:pt idx="12">
                  <c:v>89.966666666666654</c:v>
                </c:pt>
                <c:pt idx="13">
                  <c:v>90.5</c:v>
                </c:pt>
                <c:pt idx="14">
                  <c:v>83.066666666666677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66-4527-9AB9-11E2CE4523C9}"/>
            </c:ext>
          </c:extLst>
        </c:ser>
        <c:ser>
          <c:idx val="2"/>
          <c:order val="2"/>
          <c:tx>
            <c:strRef>
              <c:f>'fig1.2'!$C$7</c:f>
              <c:strCache>
                <c:ptCount val="1"/>
                <c:pt idx="0">
                  <c:v>Manif. Estero</c:v>
                </c:pt>
              </c:strCache>
            </c:strRef>
          </c:tx>
          <c:spPr>
            <a:ln cmpd="sng">
              <a:solidFill>
                <a:schemeClr val="tx1"/>
              </a:solidFill>
              <a:prstDash val="lgDashDotDot"/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'fig1.2'!$D$7:$R$7</c:f>
              <c:numCache>
                <c:formatCode>0.0</c:formatCode>
                <c:ptCount val="15"/>
                <c:pt idx="0">
                  <c:v>80.95</c:v>
                </c:pt>
                <c:pt idx="1">
                  <c:v>78.091666666666669</c:v>
                </c:pt>
                <c:pt idx="2">
                  <c:v>81.391666666666666</c:v>
                </c:pt>
                <c:pt idx="3">
                  <c:v>85.899999999999991</c:v>
                </c:pt>
                <c:pt idx="4">
                  <c:v>96.7</c:v>
                </c:pt>
                <c:pt idx="5">
                  <c:v>108.07499999999999</c:v>
                </c:pt>
                <c:pt idx="6">
                  <c:v>110.47499999999998</c:v>
                </c:pt>
                <c:pt idx="7">
                  <c:v>86.424999999999997</c:v>
                </c:pt>
                <c:pt idx="8">
                  <c:v>100</c:v>
                </c:pt>
                <c:pt idx="9">
                  <c:v>110.49166666666667</c:v>
                </c:pt>
                <c:pt idx="10">
                  <c:v>113.70833333333333</c:v>
                </c:pt>
                <c:pt idx="11">
                  <c:v>115.20833333333336</c:v>
                </c:pt>
                <c:pt idx="12">
                  <c:v>117.86666666666666</c:v>
                </c:pt>
                <c:pt idx="13">
                  <c:v>120.32500000000003</c:v>
                </c:pt>
                <c:pt idx="14">
                  <c:v>109.78333333333335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66-4527-9AB9-11E2CE4523C9}"/>
            </c:ext>
          </c:extLst>
        </c:ser>
        <c:ser>
          <c:idx val="3"/>
          <c:order val="3"/>
          <c:tx>
            <c:strRef>
              <c:f>'fig1.2'!$C$8</c:f>
              <c:strCache>
                <c:ptCount val="1"/>
                <c:pt idx="0">
                  <c:v>Alim. Totale</c:v>
                </c:pt>
              </c:strCache>
            </c:strRef>
          </c:tx>
          <c:spPr>
            <a:ln w="38100"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'fig1.2'!$D$8:$R$8</c:f>
              <c:numCache>
                <c:formatCode>0.0</c:formatCode>
                <c:ptCount val="15"/>
                <c:pt idx="0">
                  <c:v>82.850000000000009</c:v>
                </c:pt>
                <c:pt idx="1">
                  <c:v>82.25833333333334</c:v>
                </c:pt>
                <c:pt idx="2">
                  <c:v>83.50833333333334</c:v>
                </c:pt>
                <c:pt idx="3">
                  <c:v>83.808333333333323</c:v>
                </c:pt>
                <c:pt idx="4">
                  <c:v>86.674999999999997</c:v>
                </c:pt>
                <c:pt idx="5">
                  <c:v>92.899999999999977</c:v>
                </c:pt>
                <c:pt idx="6">
                  <c:v>102.325</c:v>
                </c:pt>
                <c:pt idx="7">
                  <c:v>97.258333333333326</c:v>
                </c:pt>
                <c:pt idx="8">
                  <c:v>100.00833333333333</c:v>
                </c:pt>
                <c:pt idx="9">
                  <c:v>106.30833333333332</c:v>
                </c:pt>
                <c:pt idx="10">
                  <c:v>107.58333333333336</c:v>
                </c:pt>
                <c:pt idx="11">
                  <c:v>107.60000000000001</c:v>
                </c:pt>
                <c:pt idx="12">
                  <c:v>105.53333333333335</c:v>
                </c:pt>
                <c:pt idx="13">
                  <c:v>106.00833333333333</c:v>
                </c:pt>
                <c:pt idx="14">
                  <c:v>107.44166666666665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66-4527-9AB9-11E2CE4523C9}"/>
            </c:ext>
          </c:extLst>
        </c:ser>
        <c:ser>
          <c:idx val="4"/>
          <c:order val="4"/>
          <c:tx>
            <c:strRef>
              <c:f>'fig1.2'!$C$9</c:f>
              <c:strCache>
                <c:ptCount val="1"/>
                <c:pt idx="0">
                  <c:v>Alim. Nazionale</c:v>
                </c:pt>
              </c:strCache>
            </c:strRef>
          </c:tx>
          <c:spPr>
            <a:ln w="12700">
              <a:solidFill>
                <a:schemeClr val="tx1">
                  <a:lumMod val="85000"/>
                  <a:lumOff val="15000"/>
                </a:schemeClr>
              </a:solidFill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'fig1.2'!$D$9:$R$9</c:f>
              <c:numCache>
                <c:formatCode>0.0</c:formatCode>
                <c:ptCount val="15"/>
                <c:pt idx="0">
                  <c:v>85.616666666666674</c:v>
                </c:pt>
                <c:pt idx="1">
                  <c:v>85.77500000000002</c:v>
                </c:pt>
                <c:pt idx="2">
                  <c:v>87.125</c:v>
                </c:pt>
                <c:pt idx="3">
                  <c:v>86.883333333333326</c:v>
                </c:pt>
                <c:pt idx="4">
                  <c:v>88.958333333333329</c:v>
                </c:pt>
                <c:pt idx="5">
                  <c:v>94.358333333333334</c:v>
                </c:pt>
                <c:pt idx="6">
                  <c:v>102.84166666666665</c:v>
                </c:pt>
                <c:pt idx="7">
                  <c:v>97.766666666666652</c:v>
                </c:pt>
                <c:pt idx="8">
                  <c:v>100.00833333333334</c:v>
                </c:pt>
                <c:pt idx="9">
                  <c:v>106.10000000000002</c:v>
                </c:pt>
                <c:pt idx="10">
                  <c:v>106.375</c:v>
                </c:pt>
                <c:pt idx="11">
                  <c:v>105.63333333333334</c:v>
                </c:pt>
                <c:pt idx="12">
                  <c:v>102.56666666666668</c:v>
                </c:pt>
                <c:pt idx="13">
                  <c:v>102.17500000000001</c:v>
                </c:pt>
                <c:pt idx="14">
                  <c:v>103.18333333333332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66-4527-9AB9-11E2CE4523C9}"/>
            </c:ext>
          </c:extLst>
        </c:ser>
        <c:ser>
          <c:idx val="5"/>
          <c:order val="5"/>
          <c:tx>
            <c:strRef>
              <c:f>'fig1.2'!$C$10</c:f>
              <c:strCache>
                <c:ptCount val="1"/>
                <c:pt idx="0">
                  <c:v>Alim. Estero</c:v>
                </c:pt>
              </c:strCache>
            </c:strRef>
          </c:tx>
          <c:spPr>
            <a:ln cmpd="sng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'fig1.2'!$D$4:$R$4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'fig1.2'!$D$10:$R$10</c:f>
              <c:numCache>
                <c:formatCode>0.0</c:formatCode>
                <c:ptCount val="15"/>
                <c:pt idx="0">
                  <c:v>66.649999999999991</c:v>
                </c:pt>
                <c:pt idx="1">
                  <c:v>61.941666666666656</c:v>
                </c:pt>
                <c:pt idx="2">
                  <c:v>62.591666666666669</c:v>
                </c:pt>
                <c:pt idx="3">
                  <c:v>66.066666666666677</c:v>
                </c:pt>
                <c:pt idx="4">
                  <c:v>73.45</c:v>
                </c:pt>
                <c:pt idx="5">
                  <c:v>84.50833333333334</c:v>
                </c:pt>
                <c:pt idx="6">
                  <c:v>99.274999999999991</c:v>
                </c:pt>
                <c:pt idx="7">
                  <c:v>94.09999999999998</c:v>
                </c:pt>
                <c:pt idx="8">
                  <c:v>100</c:v>
                </c:pt>
                <c:pt idx="9">
                  <c:v>107.64166666666667</c:v>
                </c:pt>
                <c:pt idx="10">
                  <c:v>115.61666666666667</c:v>
                </c:pt>
                <c:pt idx="11">
                  <c:v>120.625</c:v>
                </c:pt>
                <c:pt idx="12">
                  <c:v>125.36666666666667</c:v>
                </c:pt>
                <c:pt idx="13">
                  <c:v>131.50833333333335</c:v>
                </c:pt>
                <c:pt idx="14">
                  <c:v>135.74999999999997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66-4527-9AB9-11E2CE452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410496"/>
        <c:axId val="146420480"/>
      </c:lineChart>
      <c:catAx>
        <c:axId val="14641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420480"/>
        <c:crosses val="autoZero"/>
        <c:auto val="1"/>
        <c:lblAlgn val="ctr"/>
        <c:lblOffset val="100"/>
        <c:noMultiLvlLbl val="0"/>
      </c:catAx>
      <c:valAx>
        <c:axId val="146420480"/>
        <c:scaling>
          <c:orientation val="minMax"/>
          <c:min val="5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4641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2758618588631"/>
          <c:y val="0.12642601015019075"/>
          <c:w val="0.75875013151568416"/>
          <c:h val="0.79257714794151224"/>
        </c:manualLayout>
      </c:layout>
      <c:lineChart>
        <c:grouping val="standard"/>
        <c:varyColors val="0"/>
        <c:ser>
          <c:idx val="0"/>
          <c:order val="0"/>
          <c:tx>
            <c:strRef>
              <c:f>'fig1.3'!$C$7</c:f>
              <c:strCache>
                <c:ptCount val="1"/>
                <c:pt idx="0">
                  <c:v>caseario</c:v>
                </c:pt>
              </c:strCache>
            </c:strRef>
          </c:tx>
          <c:cat>
            <c:numRef>
              <c:f>'fig1.3'!$D$6:$J$6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'fig1.3'!$D$7:$J$7</c:f>
              <c:numCache>
                <c:formatCode>#,##0</c:formatCode>
                <c:ptCount val="7"/>
                <c:pt idx="0">
                  <c:v>9.3058201391196587</c:v>
                </c:pt>
                <c:pt idx="1">
                  <c:v>10.031468393440266</c:v>
                </c:pt>
                <c:pt idx="2">
                  <c:v>10.500291072442863</c:v>
                </c:pt>
                <c:pt idx="3">
                  <c:v>11.249806642996347</c:v>
                </c:pt>
                <c:pt idx="4">
                  <c:v>11.473581156718412</c:v>
                </c:pt>
                <c:pt idx="5">
                  <c:v>12.234635194143047</c:v>
                </c:pt>
                <c:pt idx="6" formatCode="0">
                  <c:v>13.351417731263403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15-4A72-90C4-782A1D9965F5}"/>
            </c:ext>
          </c:extLst>
        </c:ser>
        <c:ser>
          <c:idx val="1"/>
          <c:order val="1"/>
          <c:tx>
            <c:strRef>
              <c:f>'fig1.3'!$C$8</c:f>
              <c:strCache>
                <c:ptCount val="1"/>
                <c:pt idx="0">
                  <c:v>conserviero</c:v>
                </c:pt>
              </c:strCache>
            </c:strRef>
          </c:tx>
          <c:cat>
            <c:numRef>
              <c:f>'fig1.3'!$D$6:$J$6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'fig1.3'!$D$8:$J$8</c:f>
              <c:numCache>
                <c:formatCode>#,##0</c:formatCode>
                <c:ptCount val="7"/>
                <c:pt idx="0">
                  <c:v>21.133616263989687</c:v>
                </c:pt>
                <c:pt idx="1">
                  <c:v>20.23087885930682</c:v>
                </c:pt>
                <c:pt idx="2">
                  <c:v>21.828349912728495</c:v>
                </c:pt>
                <c:pt idx="3">
                  <c:v>22.361284797321201</c:v>
                </c:pt>
                <c:pt idx="4">
                  <c:v>23.779738085642876</c:v>
                </c:pt>
                <c:pt idx="5">
                  <c:v>24.15986648562421</c:v>
                </c:pt>
                <c:pt idx="6" formatCode="0">
                  <c:v>25.162216408326472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15-4A72-90C4-782A1D9965F5}"/>
            </c:ext>
          </c:extLst>
        </c:ser>
        <c:ser>
          <c:idx val="2"/>
          <c:order val="2"/>
          <c:tx>
            <c:strRef>
              <c:f>'fig1.3'!$C$9</c:f>
              <c:strCache>
                <c:ptCount val="1"/>
                <c:pt idx="0">
                  <c:v>dolciario</c:v>
                </c:pt>
              </c:strCache>
            </c:strRef>
          </c:tx>
          <c:cat>
            <c:numRef>
              <c:f>'fig1.3'!$D$6:$J$6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'fig1.3'!$D$9:$J$9</c:f>
              <c:numCache>
                <c:formatCode>#,##0</c:formatCode>
                <c:ptCount val="7"/>
                <c:pt idx="0">
                  <c:v>21.845576292172737</c:v>
                </c:pt>
                <c:pt idx="1">
                  <c:v>23.353545899927717</c:v>
                </c:pt>
                <c:pt idx="2">
                  <c:v>24.716991159543376</c:v>
                </c:pt>
                <c:pt idx="3">
                  <c:v>28.35725026230056</c:v>
                </c:pt>
                <c:pt idx="4">
                  <c:v>27.799777279414993</c:v>
                </c:pt>
                <c:pt idx="5">
                  <c:v>30.120983339036485</c:v>
                </c:pt>
                <c:pt idx="6" formatCode="0">
                  <c:v>29.608784699741907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15-4A72-90C4-782A1D9965F5}"/>
            </c:ext>
          </c:extLst>
        </c:ser>
        <c:ser>
          <c:idx val="3"/>
          <c:order val="3"/>
          <c:tx>
            <c:strRef>
              <c:f>'fig1.3'!$C$10</c:f>
              <c:strCache>
                <c:ptCount val="1"/>
                <c:pt idx="0">
                  <c:v>diversi</c:v>
                </c:pt>
              </c:strCache>
            </c:strRef>
          </c:tx>
          <c:cat>
            <c:numRef>
              <c:f>'fig1.3'!$D$6:$J$6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'fig1.3'!$D$10:$J$10</c:f>
              <c:numCache>
                <c:formatCode>0</c:formatCode>
                <c:ptCount val="7"/>
                <c:pt idx="0">
                  <c:v>16.816720383283798</c:v>
                </c:pt>
                <c:pt idx="1">
                  <c:v>17.004036541965089</c:v>
                </c:pt>
                <c:pt idx="2">
                  <c:v>16.872861684411188</c:v>
                </c:pt>
                <c:pt idx="3">
                  <c:v>18.773563775722199</c:v>
                </c:pt>
                <c:pt idx="4">
                  <c:v>19.296884176870204</c:v>
                </c:pt>
                <c:pt idx="5">
                  <c:v>20.197829486242004</c:v>
                </c:pt>
                <c:pt idx="6">
                  <c:v>20.571106684061601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15-4A72-90C4-782A1D9965F5}"/>
            </c:ext>
          </c:extLst>
        </c:ser>
        <c:ser>
          <c:idx val="4"/>
          <c:order val="4"/>
          <c:tx>
            <c:strRef>
              <c:f>'fig1.3'!$C$11</c:f>
              <c:strCache>
                <c:ptCount val="1"/>
                <c:pt idx="0">
                  <c:v>bevande</c:v>
                </c:pt>
              </c:strCache>
            </c:strRef>
          </c:tx>
          <c:cat>
            <c:numRef>
              <c:f>'fig1.3'!$D$6:$J$6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'fig1.3'!$D$11:$J$11</c:f>
              <c:numCache>
                <c:formatCode>0</c:formatCode>
                <c:ptCount val="7"/>
                <c:pt idx="0">
                  <c:v>32.340530283341892</c:v>
                </c:pt>
                <c:pt idx="1">
                  <c:v>33.473032026274169</c:v>
                </c:pt>
                <c:pt idx="2">
                  <c:v>34.987736025851149</c:v>
                </c:pt>
                <c:pt idx="3">
                  <c:v>36.936080539706815</c:v>
                </c:pt>
                <c:pt idx="4">
                  <c:v>37.562661433367957</c:v>
                </c:pt>
                <c:pt idx="5">
                  <c:v>37.981345258268817</c:v>
                </c:pt>
                <c:pt idx="6">
                  <c:v>38.941415320824099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5-4A72-90C4-782A1D996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33952"/>
        <c:axId val="148735488"/>
      </c:lineChart>
      <c:catAx>
        <c:axId val="14873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735488"/>
        <c:crosses val="autoZero"/>
        <c:auto val="1"/>
        <c:lblAlgn val="ctr"/>
        <c:lblOffset val="100"/>
        <c:noMultiLvlLbl val="0"/>
      </c:catAx>
      <c:valAx>
        <c:axId val="148735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48733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Fig.</a:t>
            </a:r>
            <a:r>
              <a:rPr lang="en-US" sz="1400" baseline="0"/>
              <a:t> 1. 4 - Composizione % della spesa per consumi delle famiglie in Italia, </a:t>
            </a:r>
            <a:r>
              <a:rPr lang="en-US" sz="1400"/>
              <a:t>2016</a:t>
            </a:r>
          </a:p>
        </c:rich>
      </c:tx>
      <c:layout>
        <c:manualLayout>
          <c:xMode val="edge"/>
          <c:yMode val="edge"/>
          <c:x val="0.18327095646126962"/>
          <c:y val="1.882353096174409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2016</c:v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14,2%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02A-405C-8FE6-C7BC95D978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4,1%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D02A-405C-8FE6-C7BC95D978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6,2%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D02A-405C-8FE6-C7BC95D978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23,6%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D02A-405C-8FE6-C7BC95D978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6,2%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D02A-405C-8FE6-C7BC95D978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3,5%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D02A-405C-8FE6-C7BC95D978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12,2%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D02A-405C-8FE6-C7BC95D978F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2,3%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D02A-405C-8FE6-C7BC95D978F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6,6%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02A-405C-8FE6-C7BC95D978F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1,0%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D02A-405C-8FE6-C7BC95D978F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10,2%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D02A-405C-8FE6-C7BC95D978F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9,9%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D02A-405C-8FE6-C7BC95D978FC}"/>
                </c:ext>
              </c:extLst>
            </c:dLbl>
            <c:numFmt formatCode="0.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Alimentari e bevande non alcoliche</c:v>
              </c:pt>
              <c:pt idx="1">
                <c:v>Bevande alcoliche, tabacco,narcotici</c:v>
              </c:pt>
              <c:pt idx="2">
                <c:v>Vestiario e calzature</c:v>
              </c:pt>
              <c:pt idx="3">
                <c:v>Abitazione, acqua, elettricità, gas ed altri combustibili</c:v>
              </c:pt>
              <c:pt idx="4">
                <c:v>Mobili, elettrodomestici e manutenzione della casa</c:v>
              </c:pt>
              <c:pt idx="5">
                <c:v>Sanità</c:v>
              </c:pt>
              <c:pt idx="6">
                <c:v>Trasporti</c:v>
              </c:pt>
              <c:pt idx="7">
                <c:v>Comunicazioni</c:v>
              </c:pt>
              <c:pt idx="8">
                <c:v>Ricreazione e cultura</c:v>
              </c:pt>
              <c:pt idx="9">
                <c:v>Istruzione</c:v>
              </c:pt>
              <c:pt idx="10">
                <c:v>Alberghi e ristoranti</c:v>
              </c:pt>
              <c:pt idx="11">
                <c:v>Beni e servizi vari</c:v>
              </c:pt>
            </c:strLit>
          </c:cat>
          <c:val>
            <c:numLit>
              <c:formatCode>General</c:formatCode>
              <c:ptCount val="12"/>
              <c:pt idx="0">
                <c:v>14.235656738020932</c:v>
              </c:pt>
              <c:pt idx="1">
                <c:v>4.1187866479159618</c:v>
              </c:pt>
              <c:pt idx="2">
                <c:v>6.2382832325812503</c:v>
              </c:pt>
              <c:pt idx="3">
                <c:v>23.594617973768401</c:v>
              </c:pt>
              <c:pt idx="4">
                <c:v>6.206072421303066</c:v>
              </c:pt>
              <c:pt idx="5">
                <c:v>3.458750968844595</c:v>
              </c:pt>
              <c:pt idx="6">
                <c:v>12.184245840511217</c:v>
              </c:pt>
              <c:pt idx="7">
                <c:v>2.2676973350812277</c:v>
              </c:pt>
              <c:pt idx="8">
                <c:v>6.6374433281648697</c:v>
              </c:pt>
              <c:pt idx="9">
                <c:v>1.0010941788676142</c:v>
              </c:pt>
              <c:pt idx="10">
                <c:v>10.179614773043188</c:v>
              </c:pt>
              <c:pt idx="11">
                <c:v>9.8777365618976827</c:v>
              </c:pt>
            </c:numLit>
          </c:val>
          <c:extLst>
            <c:ext xmlns:c16="http://schemas.microsoft.com/office/drawing/2014/chart" uri="{C3380CC4-5D6E-409C-BE32-E72D297353CC}">
              <c16:uniqueId val="{0000000C-D02A-405C-8FE6-C7BC95D978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812928"/>
        <c:axId val="148815872"/>
      </c:barChart>
      <c:catAx>
        <c:axId val="148812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8815872"/>
        <c:crosses val="autoZero"/>
        <c:auto val="1"/>
        <c:lblAlgn val="ctr"/>
        <c:lblOffset val="100"/>
        <c:noMultiLvlLbl val="0"/>
      </c:catAx>
      <c:valAx>
        <c:axId val="148815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812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Nord-Ovest</c:v>
          </c:tx>
          <c:spPr>
            <a:solidFill>
              <a:srgbClr val="00B050"/>
            </a:solidFill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17.114810072556551</c:v>
              </c:pt>
              <c:pt idx="1">
                <c:v>20.849338454972258</c:v>
              </c:pt>
              <c:pt idx="2">
                <c:v>7.5757575757575761</c:v>
              </c:pt>
              <c:pt idx="3">
                <c:v>12.953478446436192</c:v>
              </c:pt>
              <c:pt idx="4">
                <c:v>3.6064874093043104</c:v>
              </c:pt>
              <c:pt idx="5">
                <c:v>9.3256508749466498</c:v>
              </c:pt>
              <c:pt idx="6">
                <c:v>13.358941527955611</c:v>
              </c:pt>
              <c:pt idx="7">
                <c:v>4.5454545454545459</c:v>
              </c:pt>
              <c:pt idx="8">
                <c:v>3.1156636790439602</c:v>
              </c:pt>
              <c:pt idx="9">
                <c:v>2.8809218950064017</c:v>
              </c:pt>
              <c:pt idx="10">
                <c:v>4.6734955185659404</c:v>
              </c:pt>
            </c:numLit>
          </c:val>
          <c:extLst>
            <c:ext xmlns:c16="http://schemas.microsoft.com/office/drawing/2014/chart" uri="{C3380CC4-5D6E-409C-BE32-E72D297353CC}">
              <c16:uniqueId val="{00000000-AD7D-424A-BDA1-F3716847D85F}"/>
            </c:ext>
          </c:extLst>
        </c:ser>
        <c:ser>
          <c:idx val="1"/>
          <c:order val="1"/>
          <c:tx>
            <c:v>Nord-Est</c:v>
          </c:tx>
          <c:spPr>
            <a:solidFill>
              <a:srgbClr val="0070C0"/>
            </a:solidFill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17.648417648417649</c:v>
              </c:pt>
              <c:pt idx="1">
                <c:v>19.265419265419268</c:v>
              </c:pt>
              <c:pt idx="2">
                <c:v>8.0619080619080616</c:v>
              </c:pt>
              <c:pt idx="3">
                <c:v>13.444213444213446</c:v>
              </c:pt>
              <c:pt idx="4">
                <c:v>3.3726033726033728</c:v>
              </c:pt>
              <c:pt idx="5">
                <c:v>10.164010164010165</c:v>
              </c:pt>
              <c:pt idx="6">
                <c:v>13.629013629013631</c:v>
              </c:pt>
              <c:pt idx="7">
                <c:v>4.5738045738045745</c:v>
              </c:pt>
              <c:pt idx="8">
                <c:v>2.4486024486024487</c:v>
              </c:pt>
              <c:pt idx="9">
                <c:v>3.0030030030030033</c:v>
              </c:pt>
              <c:pt idx="10">
                <c:v>4.3890043890043886</c:v>
              </c:pt>
            </c:numLit>
          </c:val>
          <c:extLst>
            <c:ext xmlns:c16="http://schemas.microsoft.com/office/drawing/2014/chart" uri="{C3380CC4-5D6E-409C-BE32-E72D297353CC}">
              <c16:uniqueId val="{00000001-AD7D-424A-BDA1-F3716847D85F}"/>
            </c:ext>
          </c:extLst>
        </c:ser>
        <c:ser>
          <c:idx val="2"/>
          <c:order val="2"/>
          <c:tx>
            <c:v>Centro</c:v>
          </c:tx>
          <c:spPr>
            <a:solidFill>
              <a:schemeClr val="tx1"/>
            </a:solidFill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16.767161410018552</c:v>
              </c:pt>
              <c:pt idx="1">
                <c:v>21.219851576994433</c:v>
              </c:pt>
              <c:pt idx="2">
                <c:v>9.0677179962894261</c:v>
              </c:pt>
              <c:pt idx="3">
                <c:v>12.894248608534323</c:v>
              </c:pt>
              <c:pt idx="4">
                <c:v>3.5018552875695734</c:v>
              </c:pt>
              <c:pt idx="5">
                <c:v>9.4851576994434144</c:v>
              </c:pt>
              <c:pt idx="6">
                <c:v>13.474025974025974</c:v>
              </c:pt>
              <c:pt idx="7">
                <c:v>4.0120593692022268</c:v>
              </c:pt>
              <c:pt idx="8">
                <c:v>2.1567717996289426</c:v>
              </c:pt>
              <c:pt idx="9">
                <c:v>2.9220779220779218</c:v>
              </c:pt>
              <c:pt idx="10">
                <c:v>4.5222634508348802</c:v>
              </c:pt>
            </c:numLit>
          </c:val>
          <c:extLst>
            <c:ext xmlns:c16="http://schemas.microsoft.com/office/drawing/2014/chart" uri="{C3380CC4-5D6E-409C-BE32-E72D297353CC}">
              <c16:uniqueId val="{00000002-AD7D-424A-BDA1-F3716847D85F}"/>
            </c:ext>
          </c:extLst>
        </c:ser>
        <c:ser>
          <c:idx val="3"/>
          <c:order val="3"/>
          <c:tx>
            <c:v>Sud</c:v>
          </c:tx>
          <c:spPr>
            <a:solidFill>
              <a:srgbClr val="C00000"/>
            </a:solidFill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15.625</c:v>
              </c:pt>
              <c:pt idx="1">
                <c:v>21.462673611111111</c:v>
              </c:pt>
              <c:pt idx="2">
                <c:v>10.525173611111111</c:v>
              </c:pt>
              <c:pt idx="3">
                <c:v>12.586805555555555</c:v>
              </c:pt>
              <c:pt idx="4">
                <c:v>3.5807291666666665</c:v>
              </c:pt>
              <c:pt idx="5">
                <c:v>8.7022569444444446</c:v>
              </c:pt>
              <c:pt idx="6">
                <c:v>13.997395833333334</c:v>
              </c:pt>
              <c:pt idx="7">
                <c:v>4.0364583333333339</c:v>
              </c:pt>
              <c:pt idx="8">
                <c:v>2.1267361111111112</c:v>
              </c:pt>
              <c:pt idx="9">
                <c:v>2.9513888888888888</c:v>
              </c:pt>
              <c:pt idx="10">
                <c:v>4.427083333333333</c:v>
              </c:pt>
            </c:numLit>
          </c:val>
          <c:extLst>
            <c:ext xmlns:c16="http://schemas.microsoft.com/office/drawing/2014/chart" uri="{C3380CC4-5D6E-409C-BE32-E72D297353CC}">
              <c16:uniqueId val="{00000003-AD7D-424A-BDA1-F3716847D85F}"/>
            </c:ext>
          </c:extLst>
        </c:ser>
        <c:ser>
          <c:idx val="4"/>
          <c:order val="4"/>
          <c:tx>
            <c:v>Isole </c:v>
          </c:tx>
          <c:spPr>
            <a:solidFill>
              <a:srgbClr val="FFC000"/>
            </a:solidFill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16.545921944379526</c:v>
              </c:pt>
              <c:pt idx="1">
                <c:v>22.10796915167095</c:v>
              </c:pt>
              <c:pt idx="2">
                <c:v>10.446365973358262</c:v>
              </c:pt>
              <c:pt idx="3">
                <c:v>11.871932694554802</c:v>
              </c:pt>
              <c:pt idx="4">
                <c:v>3.1549427436316897</c:v>
              </c:pt>
              <c:pt idx="5">
                <c:v>8.6702500584248661</c:v>
              </c:pt>
              <c:pt idx="6">
                <c:v>12.993690114512738</c:v>
              </c:pt>
              <c:pt idx="7">
                <c:v>3.8093012386071519</c:v>
              </c:pt>
              <c:pt idx="8">
                <c:v>1.7527459686842721</c:v>
              </c:pt>
              <c:pt idx="9">
                <c:v>2.8277634961439588</c:v>
              </c:pt>
              <c:pt idx="10">
                <c:v>5.8658565085300314</c:v>
              </c:pt>
            </c:numLit>
          </c:val>
          <c:extLst>
            <c:ext xmlns:c16="http://schemas.microsoft.com/office/drawing/2014/chart" uri="{C3380CC4-5D6E-409C-BE32-E72D297353CC}">
              <c16:uniqueId val="{00000004-AD7D-424A-BDA1-F3716847D85F}"/>
            </c:ext>
          </c:extLst>
        </c:ser>
        <c:ser>
          <c:idx val="5"/>
          <c:order val="5"/>
          <c:tx>
            <c:v>Italia</c:v>
          </c:tx>
          <c:spPr>
            <a:pattFill prst="solidDmnd">
              <a:fgClr>
                <a:srgbClr val="00B050"/>
              </a:fgClr>
              <a:bgClr>
                <a:schemeClr val="bg1"/>
              </a:bgClr>
            </a:pattFill>
            <a:ln>
              <a:solidFill>
                <a:srgbClr val="00B050"/>
              </a:solidFill>
            </a:ln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 [...] dolciumi</c:v>
              </c:pt>
              <c:pt idx="8">
                <c:v>Piatti pronti [...] prodotti alimentari  n.a.c.</c:v>
              </c:pt>
              <c:pt idx="9">
                <c:v>Caffè, tè e cacao</c:v>
              </c:pt>
              <c:pt idx="10">
                <c:v>Acque, bev. Succhi frutta</c:v>
              </c:pt>
            </c:strLit>
          </c:cat>
          <c:val>
            <c:numLit>
              <c:formatCode>General</c:formatCode>
              <c:ptCount val="11"/>
              <c:pt idx="0">
                <c:v>16.763392857142854</c:v>
              </c:pt>
              <c:pt idx="1">
                <c:v>20.870535714285715</c:v>
              </c:pt>
              <c:pt idx="2">
                <c:v>8.8839285714285712</c:v>
              </c:pt>
              <c:pt idx="3">
                <c:v>12.857142857142859</c:v>
              </c:pt>
              <c:pt idx="4">
                <c:v>3.4821428571428572</c:v>
              </c:pt>
              <c:pt idx="5">
                <c:v>9.3080357142857153</c:v>
              </c:pt>
              <c:pt idx="6">
                <c:v>13.526785714285714</c:v>
              </c:pt>
              <c:pt idx="7">
                <c:v>4.2633928571428577</c:v>
              </c:pt>
              <c:pt idx="8">
                <c:v>2.4553571428571428</c:v>
              </c:pt>
              <c:pt idx="9">
                <c:v>2.9241071428571428</c:v>
              </c:pt>
              <c:pt idx="10">
                <c:v>4.6651785714285712</c:v>
              </c:pt>
            </c:numLit>
          </c:val>
          <c:extLst>
            <c:ext xmlns:c16="http://schemas.microsoft.com/office/drawing/2014/chart" uri="{C3380CC4-5D6E-409C-BE32-E72D297353CC}">
              <c16:uniqueId val="{00000005-AD7D-424A-BDA1-F3716847D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939136"/>
        <c:axId val="148940672"/>
      </c:barChart>
      <c:catAx>
        <c:axId val="14893913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8940672"/>
        <c:crosses val="autoZero"/>
        <c:auto val="1"/>
        <c:lblAlgn val="ctr"/>
        <c:lblOffset val="100"/>
        <c:noMultiLvlLbl val="0"/>
      </c:catAx>
      <c:valAx>
        <c:axId val="1489406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48939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73,7%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896-46AE-91BA-DC65FFB9803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'fig1.6'!$A$1:$A$12</c:f>
              <c:strCache>
                <c:ptCount val="12"/>
                <c:pt idx="0">
                  <c:v>Altri prodotti Agroalimentari</c:v>
                </c:pt>
                <c:pt idx="1">
                  <c:v>Vino confezionato</c:v>
                </c:pt>
                <c:pt idx="2">
                  <c:v>Frutta fresca</c:v>
                </c:pt>
                <c:pt idx="3">
                  <c:v>Pasta</c:v>
                </c:pt>
                <c:pt idx="4">
                  <c:v>Prodotti da forno</c:v>
                </c:pt>
                <c:pt idx="5">
                  <c:v>Pomodoro trasformato</c:v>
                </c:pt>
                <c:pt idx="6">
                  <c:v>Formaggi</c:v>
                </c:pt>
                <c:pt idx="7">
                  <c:v>Olio di oliva</c:v>
                </c:pt>
                <c:pt idx="8">
                  <c:v>Prod. dolc. a base di cacao</c:v>
                </c:pt>
                <c:pt idx="9">
                  <c:v>Salumi</c:v>
                </c:pt>
                <c:pt idx="10">
                  <c:v>Caffè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'fig1.6'!$B$1:$B$12</c:f>
              <c:numCache>
                <c:formatCode>#,##0.00</c:formatCode>
                <c:ptCount val="12"/>
                <c:pt idx="0">
                  <c:v>10142.999999999996</c:v>
                </c:pt>
                <c:pt idx="1">
                  <c:v>5316</c:v>
                </c:pt>
                <c:pt idx="2">
                  <c:v>2648.7</c:v>
                </c:pt>
                <c:pt idx="3">
                  <c:v>2311</c:v>
                </c:pt>
                <c:pt idx="4">
                  <c:v>1820.2</c:v>
                </c:pt>
                <c:pt idx="5">
                  <c:v>1721.9</c:v>
                </c:pt>
                <c:pt idx="6">
                  <c:v>1669.6</c:v>
                </c:pt>
                <c:pt idx="7">
                  <c:v>1584.3</c:v>
                </c:pt>
                <c:pt idx="8">
                  <c:v>1531.8</c:v>
                </c:pt>
                <c:pt idx="9">
                  <c:v>1479.1</c:v>
                </c:pt>
                <c:pt idx="10">
                  <c:v>1309.7</c:v>
                </c:pt>
                <c:pt idx="11">
                  <c:v>7054.3000000000011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96-46AE-91BA-DC65FFB98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90487</xdr:rowOff>
    </xdr:from>
    <xdr:to>
      <xdr:col>9</xdr:col>
      <xdr:colOff>552450</xdr:colOff>
      <xdr:row>23</xdr:row>
      <xdr:rowOff>104775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180974</xdr:colOff>
      <xdr:row>22</xdr:row>
      <xdr:rowOff>80961</xdr:rowOff>
    </xdr:from>
    <xdr:to>
      <xdr:col>10</xdr:col>
      <xdr:colOff>476249</xdr:colOff>
      <xdr:row>43</xdr:row>
      <xdr:rowOff>95249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100012</xdr:rowOff>
    </xdr:from>
    <xdr:to>
      <xdr:col>14</xdr:col>
      <xdr:colOff>371475</xdr:colOff>
      <xdr:row>48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5357" y="72572"/>
    <xdr:ext cx="9295379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69849" y="349250"/>
    <xdr:ext cx="9295379" cy="607218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14</xdr:row>
      <xdr:rowOff>63500</xdr:rowOff>
    </xdr:from>
    <xdr:to>
      <xdr:col>8</xdr:col>
      <xdr:colOff>112713</xdr:colOff>
      <xdr:row>36</xdr:row>
      <xdr:rowOff>125411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E37"/>
  <sheetViews>
    <sheetView zoomScale="80" zoomScaleNormal="80" zoomScalePageLayoutView="75" workbookViewId="0">
      <selection activeCell="A2" sqref="A2"/>
    </sheetView>
  </sheetViews>
  <sheetFormatPr defaultColWidth="8.7109375" defaultRowHeight="13.9"/>
  <cols>
    <col min="1" max="1" width="17.28515625" style="122" customWidth="1"/>
    <col min="2" max="2" width="13.7109375" style="122" customWidth="1"/>
    <col min="3" max="3" width="14.7109375" style="122" customWidth="1"/>
    <col min="4" max="255" width="8.7109375" style="122"/>
    <col min="256" max="256" width="26.7109375" style="122" customWidth="1"/>
    <col min="257" max="511" width="8.7109375" style="122"/>
    <col min="512" max="512" width="26.7109375" style="122" customWidth="1"/>
    <col min="513" max="767" width="8.7109375" style="122"/>
    <col min="768" max="768" width="26.7109375" style="122" customWidth="1"/>
    <col min="769" max="1023" width="8.7109375" style="122"/>
    <col min="1024" max="1024" width="26.7109375" style="122" customWidth="1"/>
    <col min="1025" max="1279" width="8.7109375" style="122"/>
    <col min="1280" max="1280" width="26.7109375" style="122" customWidth="1"/>
    <col min="1281" max="1535" width="8.7109375" style="122"/>
    <col min="1536" max="1536" width="26.7109375" style="122" customWidth="1"/>
    <col min="1537" max="1791" width="8.7109375" style="122"/>
    <col min="1792" max="1792" width="26.7109375" style="122" customWidth="1"/>
    <col min="1793" max="2047" width="8.7109375" style="122"/>
    <col min="2048" max="2048" width="26.7109375" style="122" customWidth="1"/>
    <col min="2049" max="2303" width="8.7109375" style="122"/>
    <col min="2304" max="2304" width="26.7109375" style="122" customWidth="1"/>
    <col min="2305" max="2559" width="8.7109375" style="122"/>
    <col min="2560" max="2560" width="26.7109375" style="122" customWidth="1"/>
    <col min="2561" max="2815" width="8.7109375" style="122"/>
    <col min="2816" max="2816" width="26.7109375" style="122" customWidth="1"/>
    <col min="2817" max="3071" width="8.7109375" style="122"/>
    <col min="3072" max="3072" width="26.7109375" style="122" customWidth="1"/>
    <col min="3073" max="3327" width="8.7109375" style="122"/>
    <col min="3328" max="3328" width="26.7109375" style="122" customWidth="1"/>
    <col min="3329" max="3583" width="8.7109375" style="122"/>
    <col min="3584" max="3584" width="26.7109375" style="122" customWidth="1"/>
    <col min="3585" max="3839" width="8.7109375" style="122"/>
    <col min="3840" max="3840" width="26.7109375" style="122" customWidth="1"/>
    <col min="3841" max="4095" width="8.7109375" style="122"/>
    <col min="4096" max="4096" width="26.7109375" style="122" customWidth="1"/>
    <col min="4097" max="4351" width="8.7109375" style="122"/>
    <col min="4352" max="4352" width="26.7109375" style="122" customWidth="1"/>
    <col min="4353" max="4607" width="8.7109375" style="122"/>
    <col min="4608" max="4608" width="26.7109375" style="122" customWidth="1"/>
    <col min="4609" max="4863" width="8.7109375" style="122"/>
    <col min="4864" max="4864" width="26.7109375" style="122" customWidth="1"/>
    <col min="4865" max="5119" width="8.7109375" style="122"/>
    <col min="5120" max="5120" width="26.7109375" style="122" customWidth="1"/>
    <col min="5121" max="5375" width="8.7109375" style="122"/>
    <col min="5376" max="5376" width="26.7109375" style="122" customWidth="1"/>
    <col min="5377" max="5631" width="8.7109375" style="122"/>
    <col min="5632" max="5632" width="26.7109375" style="122" customWidth="1"/>
    <col min="5633" max="5887" width="8.7109375" style="122"/>
    <col min="5888" max="5888" width="26.7109375" style="122" customWidth="1"/>
    <col min="5889" max="6143" width="8.7109375" style="122"/>
    <col min="6144" max="6144" width="26.7109375" style="122" customWidth="1"/>
    <col min="6145" max="6399" width="8.7109375" style="122"/>
    <col min="6400" max="6400" width="26.7109375" style="122" customWidth="1"/>
    <col min="6401" max="6655" width="8.7109375" style="122"/>
    <col min="6656" max="6656" width="26.7109375" style="122" customWidth="1"/>
    <col min="6657" max="6911" width="8.7109375" style="122"/>
    <col min="6912" max="6912" width="26.7109375" style="122" customWidth="1"/>
    <col min="6913" max="7167" width="8.7109375" style="122"/>
    <col min="7168" max="7168" width="26.7109375" style="122" customWidth="1"/>
    <col min="7169" max="7423" width="8.7109375" style="122"/>
    <col min="7424" max="7424" width="26.7109375" style="122" customWidth="1"/>
    <col min="7425" max="7679" width="8.7109375" style="122"/>
    <col min="7680" max="7680" width="26.7109375" style="122" customWidth="1"/>
    <col min="7681" max="7935" width="8.7109375" style="122"/>
    <col min="7936" max="7936" width="26.7109375" style="122" customWidth="1"/>
    <col min="7937" max="8191" width="8.7109375" style="122"/>
    <col min="8192" max="8192" width="26.7109375" style="122" customWidth="1"/>
    <col min="8193" max="8447" width="8.7109375" style="122"/>
    <col min="8448" max="8448" width="26.7109375" style="122" customWidth="1"/>
    <col min="8449" max="8703" width="8.7109375" style="122"/>
    <col min="8704" max="8704" width="26.7109375" style="122" customWidth="1"/>
    <col min="8705" max="8959" width="8.7109375" style="122"/>
    <col min="8960" max="8960" width="26.7109375" style="122" customWidth="1"/>
    <col min="8961" max="9215" width="8.7109375" style="122"/>
    <col min="9216" max="9216" width="26.7109375" style="122" customWidth="1"/>
    <col min="9217" max="9471" width="8.7109375" style="122"/>
    <col min="9472" max="9472" width="26.7109375" style="122" customWidth="1"/>
    <col min="9473" max="9727" width="8.7109375" style="122"/>
    <col min="9728" max="9728" width="26.7109375" style="122" customWidth="1"/>
    <col min="9729" max="9983" width="8.7109375" style="122"/>
    <col min="9984" max="9984" width="26.7109375" style="122" customWidth="1"/>
    <col min="9985" max="10239" width="8.7109375" style="122"/>
    <col min="10240" max="10240" width="26.7109375" style="122" customWidth="1"/>
    <col min="10241" max="10495" width="8.7109375" style="122"/>
    <col min="10496" max="10496" width="26.7109375" style="122" customWidth="1"/>
    <col min="10497" max="10751" width="8.7109375" style="122"/>
    <col min="10752" max="10752" width="26.7109375" style="122" customWidth="1"/>
    <col min="10753" max="11007" width="8.7109375" style="122"/>
    <col min="11008" max="11008" width="26.7109375" style="122" customWidth="1"/>
    <col min="11009" max="11263" width="8.7109375" style="122"/>
    <col min="11264" max="11264" width="26.7109375" style="122" customWidth="1"/>
    <col min="11265" max="11519" width="8.7109375" style="122"/>
    <col min="11520" max="11520" width="26.7109375" style="122" customWidth="1"/>
    <col min="11521" max="11775" width="8.7109375" style="122"/>
    <col min="11776" max="11776" width="26.7109375" style="122" customWidth="1"/>
    <col min="11777" max="12031" width="8.7109375" style="122"/>
    <col min="12032" max="12032" width="26.7109375" style="122" customWidth="1"/>
    <col min="12033" max="12287" width="8.7109375" style="122"/>
    <col min="12288" max="12288" width="26.7109375" style="122" customWidth="1"/>
    <col min="12289" max="12543" width="8.7109375" style="122"/>
    <col min="12544" max="12544" width="26.7109375" style="122" customWidth="1"/>
    <col min="12545" max="12799" width="8.7109375" style="122"/>
    <col min="12800" max="12800" width="26.7109375" style="122" customWidth="1"/>
    <col min="12801" max="13055" width="8.7109375" style="122"/>
    <col min="13056" max="13056" width="26.7109375" style="122" customWidth="1"/>
    <col min="13057" max="13311" width="8.7109375" style="122"/>
    <col min="13312" max="13312" width="26.7109375" style="122" customWidth="1"/>
    <col min="13313" max="13567" width="8.7109375" style="122"/>
    <col min="13568" max="13568" width="26.7109375" style="122" customWidth="1"/>
    <col min="13569" max="13823" width="8.7109375" style="122"/>
    <col min="13824" max="13824" width="26.7109375" style="122" customWidth="1"/>
    <col min="13825" max="14079" width="8.7109375" style="122"/>
    <col min="14080" max="14080" width="26.7109375" style="122" customWidth="1"/>
    <col min="14081" max="14335" width="8.7109375" style="122"/>
    <col min="14336" max="14336" width="26.7109375" style="122" customWidth="1"/>
    <col min="14337" max="14591" width="8.7109375" style="122"/>
    <col min="14592" max="14592" width="26.7109375" style="122" customWidth="1"/>
    <col min="14593" max="14847" width="8.7109375" style="122"/>
    <col min="14848" max="14848" width="26.7109375" style="122" customWidth="1"/>
    <col min="14849" max="15103" width="8.7109375" style="122"/>
    <col min="15104" max="15104" width="26.7109375" style="122" customWidth="1"/>
    <col min="15105" max="15359" width="8.7109375" style="122"/>
    <col min="15360" max="15360" width="26.7109375" style="122" customWidth="1"/>
    <col min="15361" max="15615" width="8.7109375" style="122"/>
    <col min="15616" max="15616" width="26.7109375" style="122" customWidth="1"/>
    <col min="15617" max="15871" width="8.7109375" style="122"/>
    <col min="15872" max="15872" width="26.7109375" style="122" customWidth="1"/>
    <col min="15873" max="16127" width="8.7109375" style="122"/>
    <col min="16128" max="16128" width="26.7109375" style="122" customWidth="1"/>
    <col min="16129" max="16384" width="8.7109375" style="122"/>
  </cols>
  <sheetData>
    <row r="1" spans="1:5" ht="13.15">
      <c r="A1" s="176" t="s">
        <v>0</v>
      </c>
      <c r="B1" s="176"/>
      <c r="C1" s="176"/>
      <c r="D1" s="176"/>
      <c r="E1" s="176"/>
    </row>
    <row r="2" spans="1:5" ht="13.15">
      <c r="A2" s="176"/>
      <c r="B2" s="176"/>
      <c r="C2" s="176"/>
      <c r="D2" s="176"/>
      <c r="E2" s="176"/>
    </row>
    <row r="3" spans="1:5" ht="13.15">
      <c r="A3" s="177"/>
      <c r="B3" s="177"/>
      <c r="C3" s="177"/>
      <c r="D3" s="177"/>
      <c r="E3" s="178" t="s">
        <v>1</v>
      </c>
    </row>
    <row r="4" spans="1:5" ht="39">
      <c r="A4" s="179"/>
      <c r="B4" s="180">
        <v>2015</v>
      </c>
      <c r="C4" s="180">
        <v>2016</v>
      </c>
      <c r="D4" s="181" t="s">
        <v>2</v>
      </c>
      <c r="E4" s="181" t="s">
        <v>3</v>
      </c>
    </row>
    <row r="5" spans="1:5" ht="13.15">
      <c r="A5" s="182"/>
      <c r="B5" s="182"/>
      <c r="C5" s="182"/>
      <c r="D5" s="182"/>
      <c r="E5" s="183"/>
    </row>
    <row r="6" spans="1:5" ht="13.15">
      <c r="A6" s="182" t="s">
        <v>4</v>
      </c>
      <c r="B6" s="184">
        <v>7964.03</v>
      </c>
      <c r="C6" s="184">
        <v>7704.05</v>
      </c>
      <c r="D6" s="185">
        <f t="shared" ref="D6:D34" si="0">(C6-B6)/B6*100</f>
        <v>-3.2644276829695467</v>
      </c>
      <c r="E6" s="185">
        <f t="shared" ref="E6:E34" si="1">C6/C$34*100</f>
        <v>2.0218590836875481</v>
      </c>
    </row>
    <row r="7" spans="1:5" ht="13.15">
      <c r="A7" s="182" t="s">
        <v>5</v>
      </c>
      <c r="B7" s="184">
        <v>3702.07</v>
      </c>
      <c r="C7" s="184">
        <v>3532.14</v>
      </c>
      <c r="D7" s="185">
        <f t="shared" si="0"/>
        <v>-4.5901347084198916</v>
      </c>
      <c r="E7" s="185">
        <f t="shared" si="1"/>
        <v>0.92697858189603322</v>
      </c>
    </row>
    <row r="8" spans="1:5" ht="13.15">
      <c r="A8" s="182" t="s">
        <v>6</v>
      </c>
      <c r="B8" s="184">
        <v>4542.62</v>
      </c>
      <c r="C8" s="184">
        <v>4458.8</v>
      </c>
      <c r="D8" s="185">
        <f t="shared" si="0"/>
        <v>-1.8451906608961284</v>
      </c>
      <c r="E8" s="185">
        <f t="shared" si="1"/>
        <v>1.1701722188129671</v>
      </c>
    </row>
    <row r="9" spans="1:5" ht="13.15">
      <c r="A9" s="182" t="s">
        <v>7</v>
      </c>
      <c r="B9" s="184">
        <v>10057.120000000001</v>
      </c>
      <c r="C9" s="184">
        <v>9517.74</v>
      </c>
      <c r="D9" s="185">
        <f t="shared" si="0"/>
        <v>-5.3631655981036417</v>
      </c>
      <c r="E9" s="185">
        <f t="shared" si="1"/>
        <v>2.4978458181315442</v>
      </c>
    </row>
    <row r="10" spans="1:5" ht="13.15">
      <c r="A10" s="182" t="s">
        <v>8</v>
      </c>
      <c r="B10" s="184">
        <v>51372.84</v>
      </c>
      <c r="C10" s="184">
        <v>51066.18</v>
      </c>
      <c r="D10" s="185">
        <f t="shared" si="0"/>
        <v>-0.59693020670065389</v>
      </c>
      <c r="E10" s="185">
        <f t="shared" si="1"/>
        <v>13.40186264396303</v>
      </c>
    </row>
    <row r="11" spans="1:5" ht="13.15">
      <c r="A11" s="182" t="s">
        <v>9</v>
      </c>
      <c r="B11" s="184">
        <v>855.07</v>
      </c>
      <c r="C11" s="184">
        <v>699.94</v>
      </c>
      <c r="D11" s="185">
        <f t="shared" si="0"/>
        <v>-18.142374308536141</v>
      </c>
      <c r="E11" s="185">
        <f t="shared" si="1"/>
        <v>0.183692998752119</v>
      </c>
    </row>
    <row r="12" spans="1:5" ht="13.15">
      <c r="A12" s="182" t="s">
        <v>10</v>
      </c>
      <c r="B12" s="184">
        <v>7473.47</v>
      </c>
      <c r="C12" s="184">
        <v>7369.34</v>
      </c>
      <c r="D12" s="185">
        <f t="shared" si="0"/>
        <v>-1.3933286679413994</v>
      </c>
      <c r="E12" s="185">
        <f t="shared" si="1"/>
        <v>1.934017434957197</v>
      </c>
    </row>
    <row r="13" spans="1:5" ht="13.15">
      <c r="A13" s="182" t="s">
        <v>11</v>
      </c>
      <c r="B13" s="184">
        <v>9633.5499999999993</v>
      </c>
      <c r="C13" s="184">
        <v>9240.9699999999993</v>
      </c>
      <c r="D13" s="185">
        <f t="shared" si="0"/>
        <v>-4.0751332582485169</v>
      </c>
      <c r="E13" s="185">
        <f t="shared" si="1"/>
        <v>2.4252100046837857</v>
      </c>
    </row>
    <row r="14" spans="1:5" ht="13.15">
      <c r="A14" s="182" t="s">
        <v>12</v>
      </c>
      <c r="B14" s="184">
        <v>43525.21</v>
      </c>
      <c r="C14" s="184">
        <v>44815.8</v>
      </c>
      <c r="D14" s="185">
        <f t="shared" si="0"/>
        <v>2.9651551365289306</v>
      </c>
      <c r="E14" s="185">
        <f t="shared" si="1"/>
        <v>11.761506262644247</v>
      </c>
    </row>
    <row r="15" spans="1:5" ht="13.15">
      <c r="A15" s="182" t="s">
        <v>13</v>
      </c>
      <c r="B15" s="184">
        <v>71682.8</v>
      </c>
      <c r="C15" s="184">
        <v>67017.460000000006</v>
      </c>
      <c r="D15" s="185">
        <f t="shared" si="0"/>
        <v>-6.5083116172917306</v>
      </c>
      <c r="E15" s="185">
        <f t="shared" si="1"/>
        <v>17.588133548804446</v>
      </c>
    </row>
    <row r="16" spans="1:5" ht="13.15">
      <c r="A16" s="182" t="s">
        <v>14</v>
      </c>
      <c r="B16" s="184">
        <v>1981.62</v>
      </c>
      <c r="C16" s="184">
        <v>2043.13</v>
      </c>
      <c r="D16" s="185">
        <f t="shared" si="0"/>
        <v>3.1040259989301795</v>
      </c>
      <c r="E16" s="185">
        <f t="shared" si="1"/>
        <v>0.53620121230450735</v>
      </c>
    </row>
    <row r="17" spans="1:5" ht="13.15">
      <c r="A17" s="182" t="s">
        <v>15</v>
      </c>
      <c r="B17" s="184">
        <v>50932.03</v>
      </c>
      <c r="C17" s="184">
        <v>48635.59</v>
      </c>
      <c r="D17" s="185">
        <f t="shared" si="0"/>
        <v>-4.5088326540293062</v>
      </c>
      <c r="E17" s="185">
        <f t="shared" si="1"/>
        <v>12.763976016770822</v>
      </c>
    </row>
    <row r="18" spans="1:5" ht="13.15">
      <c r="A18" s="176" t="s">
        <v>16</v>
      </c>
      <c r="B18" s="184">
        <v>661.23</v>
      </c>
      <c r="C18" s="184">
        <v>680.06</v>
      </c>
      <c r="D18" s="185">
        <f t="shared" si="0"/>
        <v>2.8477231825537146</v>
      </c>
      <c r="E18" s="185">
        <f t="shared" si="1"/>
        <v>0.17847567038798473</v>
      </c>
    </row>
    <row r="19" spans="1:5" ht="13.15">
      <c r="A19" s="182" t="s">
        <v>17</v>
      </c>
      <c r="B19" s="184">
        <v>1235.04</v>
      </c>
      <c r="C19" s="184">
        <v>1167.3800000000001</v>
      </c>
      <c r="D19" s="185">
        <f t="shared" si="0"/>
        <v>-5.4783650731959979</v>
      </c>
      <c r="E19" s="185">
        <f t="shared" si="1"/>
        <v>0.30636844998606833</v>
      </c>
    </row>
    <row r="20" spans="1:5" ht="13.15">
      <c r="A20" s="182" t="s">
        <v>18</v>
      </c>
      <c r="B20" s="184">
        <v>2460.92</v>
      </c>
      <c r="C20" s="184">
        <v>2169.23</v>
      </c>
      <c r="D20" s="185">
        <f t="shared" si="0"/>
        <v>-11.852884287177154</v>
      </c>
      <c r="E20" s="185">
        <f t="shared" si="1"/>
        <v>0.56929503054984576</v>
      </c>
    </row>
    <row r="21" spans="1:5" ht="13.15">
      <c r="A21" s="182" t="s">
        <v>19</v>
      </c>
      <c r="B21" s="184">
        <v>373.94</v>
      </c>
      <c r="C21" s="184">
        <v>377.88</v>
      </c>
      <c r="D21" s="185">
        <f t="shared" si="0"/>
        <v>1.0536449697812478</v>
      </c>
      <c r="E21" s="185">
        <f t="shared" si="1"/>
        <v>9.9171229488885793E-2</v>
      </c>
    </row>
    <row r="22" spans="1:5" ht="13.15">
      <c r="A22" s="182" t="s">
        <v>20</v>
      </c>
      <c r="B22" s="184">
        <v>7516.6</v>
      </c>
      <c r="C22" s="184">
        <v>7895.08</v>
      </c>
      <c r="D22" s="185">
        <f t="shared" si="0"/>
        <v>5.035255301599121</v>
      </c>
      <c r="E22" s="185">
        <f t="shared" si="1"/>
        <v>2.0719932002569927</v>
      </c>
    </row>
    <row r="23" spans="1:5">
      <c r="A23" s="182" t="s">
        <v>21</v>
      </c>
      <c r="B23" s="184">
        <v>120.52</v>
      </c>
      <c r="C23" s="184">
        <v>118.67</v>
      </c>
      <c r="D23" s="185">
        <f t="shared" si="0"/>
        <v>-1.5350149352804467</v>
      </c>
      <c r="E23" s="185">
        <f t="shared" si="1"/>
        <v>3.1143881135402979E-2</v>
      </c>
    </row>
    <row r="24" spans="1:5">
      <c r="A24" s="182" t="s">
        <v>22</v>
      </c>
      <c r="B24" s="184">
        <v>25983.37</v>
      </c>
      <c r="C24" s="184">
        <v>26102.14</v>
      </c>
      <c r="D24" s="185">
        <f t="shared" si="0"/>
        <v>0.45710006053872321</v>
      </c>
      <c r="E24" s="185">
        <f t="shared" si="1"/>
        <v>6.8502734097888887</v>
      </c>
    </row>
    <row r="25" spans="1:5">
      <c r="A25" s="182" t="s">
        <v>23</v>
      </c>
      <c r="B25" s="184">
        <v>6378.52</v>
      </c>
      <c r="C25" s="184">
        <v>6427.31</v>
      </c>
      <c r="D25" s="185">
        <f t="shared" si="0"/>
        <v>0.76491098248496459</v>
      </c>
      <c r="E25" s="185">
        <f t="shared" si="1"/>
        <v>1.6867900788774495</v>
      </c>
    </row>
    <row r="26" spans="1:5">
      <c r="A26" s="182" t="s">
        <v>24</v>
      </c>
      <c r="B26" s="184">
        <v>21656.91</v>
      </c>
      <c r="C26" s="184">
        <v>21807.17</v>
      </c>
      <c r="D26" s="185">
        <f t="shared" si="0"/>
        <v>0.69382012484698141</v>
      </c>
      <c r="E26" s="185">
        <f t="shared" si="1"/>
        <v>5.723096910588402</v>
      </c>
    </row>
    <row r="27" spans="1:5">
      <c r="A27" s="182" t="s">
        <v>25</v>
      </c>
      <c r="B27" s="184">
        <v>6726.31</v>
      </c>
      <c r="C27" s="184">
        <v>6475.71</v>
      </c>
      <c r="D27" s="185">
        <f t="shared" si="0"/>
        <v>-3.725668308478205</v>
      </c>
      <c r="E27" s="185">
        <f t="shared" si="1"/>
        <v>1.6994922264038124</v>
      </c>
    </row>
    <row r="28" spans="1:5">
      <c r="A28" s="182" t="s">
        <v>26</v>
      </c>
      <c r="B28" s="184">
        <v>14015.69</v>
      </c>
      <c r="C28" s="184">
        <v>13742.89</v>
      </c>
      <c r="D28" s="185">
        <f t="shared" si="0"/>
        <v>-1.9463900814016368</v>
      </c>
      <c r="E28" s="185">
        <f t="shared" si="1"/>
        <v>3.6066986822020577</v>
      </c>
    </row>
    <row r="29" spans="1:5">
      <c r="A29" s="182" t="s">
        <v>27</v>
      </c>
      <c r="B29" s="184">
        <v>1263.6300000000001</v>
      </c>
      <c r="C29" s="184">
        <v>1186.93</v>
      </c>
      <c r="D29" s="185">
        <f t="shared" si="0"/>
        <v>-6.0698147400742339</v>
      </c>
      <c r="E29" s="185">
        <f t="shared" si="1"/>
        <v>0.31149917279888645</v>
      </c>
    </row>
    <row r="30" spans="1:5">
      <c r="A30" s="182" t="s">
        <v>28</v>
      </c>
      <c r="B30" s="184">
        <v>2037.68</v>
      </c>
      <c r="C30" s="184">
        <v>2036.89</v>
      </c>
      <c r="D30" s="185">
        <f t="shared" si="0"/>
        <v>-3.8769581092220742E-2</v>
      </c>
      <c r="E30" s="185">
        <f t="shared" si="1"/>
        <v>0.534563580061439</v>
      </c>
    </row>
    <row r="31" spans="1:5">
      <c r="A31" s="182" t="s">
        <v>29</v>
      </c>
      <c r="B31" s="184">
        <v>3427.42</v>
      </c>
      <c r="C31" s="184">
        <v>3373.81</v>
      </c>
      <c r="D31" s="185">
        <f t="shared" si="0"/>
        <v>-1.5641502938070071</v>
      </c>
      <c r="E31" s="185">
        <f t="shared" si="1"/>
        <v>0.88542628813882118</v>
      </c>
    </row>
    <row r="32" spans="1:5">
      <c r="A32" s="182" t="s">
        <v>30</v>
      </c>
      <c r="B32" s="184">
        <v>5632.23</v>
      </c>
      <c r="C32" s="184">
        <v>5428.65</v>
      </c>
      <c r="D32" s="185">
        <f t="shared" si="0"/>
        <v>-3.6145540931389513</v>
      </c>
      <c r="E32" s="185">
        <f t="shared" si="1"/>
        <v>1.4247006853097275</v>
      </c>
    </row>
    <row r="33" spans="1:5">
      <c r="A33" s="182" t="s">
        <v>31</v>
      </c>
      <c r="B33" s="184">
        <v>30899.23</v>
      </c>
      <c r="C33" s="184">
        <v>25947.01</v>
      </c>
      <c r="D33" s="185">
        <f t="shared" si="0"/>
        <v>-16.027001320097625</v>
      </c>
      <c r="E33" s="185">
        <f t="shared" si="1"/>
        <v>6.8095609274383779</v>
      </c>
    </row>
    <row r="34" spans="1:5" s="124" customFormat="1">
      <c r="A34" s="186" t="s">
        <v>32</v>
      </c>
      <c r="B34" s="187">
        <v>394111.67</v>
      </c>
      <c r="C34" s="187">
        <v>381037.93</v>
      </c>
      <c r="D34" s="188">
        <f t="shared" si="0"/>
        <v>-3.3172679205363274</v>
      </c>
      <c r="E34" s="188">
        <f t="shared" si="1"/>
        <v>100</v>
      </c>
    </row>
    <row r="35" spans="1:5">
      <c r="A35" s="125"/>
      <c r="B35" s="125"/>
      <c r="C35" s="125"/>
      <c r="D35" s="125"/>
      <c r="E35" s="125"/>
    </row>
    <row r="37" spans="1:5">
      <c r="A37" s="123" t="s">
        <v>33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3"/>
  <sheetViews>
    <sheetView zoomScale="90" zoomScaleNormal="90" workbookViewId="0">
      <selection activeCell="A23" sqref="A23"/>
    </sheetView>
  </sheetViews>
  <sheetFormatPr defaultColWidth="8.7109375" defaultRowHeight="13.9"/>
  <cols>
    <col min="1" max="1" width="71.28515625" style="127" customWidth="1"/>
    <col min="2" max="3" width="8.7109375" style="127"/>
    <col min="4" max="4" width="9.7109375" style="127" bestFit="1" customWidth="1"/>
    <col min="5" max="5" width="1.28515625" style="127" customWidth="1"/>
    <col min="6" max="6" width="7.7109375" style="127" customWidth="1"/>
    <col min="7" max="7" width="9.5703125" style="127" customWidth="1"/>
    <col min="8" max="8" width="1.5703125" style="127" customWidth="1"/>
    <col min="9" max="9" width="15" style="127" bestFit="1" customWidth="1"/>
    <col min="10" max="16384" width="8.7109375" style="127"/>
  </cols>
  <sheetData>
    <row r="1" spans="1:9" ht="15">
      <c r="A1" s="127" t="s">
        <v>145</v>
      </c>
    </row>
    <row r="3" spans="1:9" ht="12.75">
      <c r="I3" s="127" t="s">
        <v>146</v>
      </c>
    </row>
    <row r="4" spans="1:9" ht="27.6">
      <c r="A4" s="368"/>
      <c r="B4" s="370" t="s">
        <v>147</v>
      </c>
      <c r="C4" s="370"/>
      <c r="D4" s="370"/>
      <c r="E4" s="230"/>
      <c r="F4" s="370" t="s">
        <v>148</v>
      </c>
      <c r="G4" s="370"/>
      <c r="H4" s="230"/>
      <c r="I4" s="348" t="s">
        <v>149</v>
      </c>
    </row>
    <row r="5" spans="1:9">
      <c r="A5" s="369"/>
      <c r="B5" s="349">
        <v>2010</v>
      </c>
      <c r="C5" s="349">
        <v>2014</v>
      </c>
      <c r="D5" s="349">
        <v>2015</v>
      </c>
      <c r="E5" s="347"/>
      <c r="F5" s="349" t="s">
        <v>150</v>
      </c>
      <c r="G5" s="349" t="s">
        <v>151</v>
      </c>
      <c r="H5" s="347"/>
      <c r="I5" s="349">
        <v>2015</v>
      </c>
    </row>
    <row r="6" spans="1:9" ht="12.75">
      <c r="A6" s="350"/>
      <c r="B6" s="350"/>
      <c r="C6" s="350"/>
      <c r="D6" s="350"/>
      <c r="E6" s="350"/>
      <c r="F6" s="194"/>
      <c r="G6" s="350"/>
      <c r="H6" s="350"/>
      <c r="I6" s="350"/>
    </row>
    <row r="7" spans="1:9" ht="12.75">
      <c r="A7" s="194" t="s">
        <v>152</v>
      </c>
      <c r="B7" s="231">
        <f>19076684/393810</f>
        <v>48.441339732358244</v>
      </c>
      <c r="C7" s="231">
        <v>50.750905200789994</v>
      </c>
      <c r="D7" s="231">
        <v>52.244819543051889</v>
      </c>
      <c r="E7" s="231"/>
      <c r="F7" s="232">
        <v>2.943621077006211</v>
      </c>
      <c r="G7" s="232">
        <f t="shared" ref="G7:G18" si="0">(D7-B7)/B7*100</f>
        <v>7.8517229946738345</v>
      </c>
      <c r="H7" s="231"/>
      <c r="I7" s="233">
        <v>46</v>
      </c>
    </row>
    <row r="8" spans="1:9" ht="12.75">
      <c r="A8" s="194" t="s">
        <v>153</v>
      </c>
      <c r="B8" s="231">
        <f>3009104/58946</f>
        <v>51.048485054117329</v>
      </c>
      <c r="C8" s="231">
        <v>49.673872114915277</v>
      </c>
      <c r="D8" s="231">
        <v>52.354575106700437</v>
      </c>
      <c r="E8" s="231"/>
      <c r="F8" s="232">
        <v>5.396605655350637</v>
      </c>
      <c r="G8" s="232">
        <f t="shared" si="0"/>
        <v>2.5585285267496212</v>
      </c>
      <c r="H8" s="231"/>
      <c r="I8" s="233">
        <v>37</v>
      </c>
    </row>
    <row r="9" spans="1:9" ht="12.75">
      <c r="A9" s="194" t="s">
        <v>154</v>
      </c>
      <c r="B9" s="231">
        <f>298159/5615</f>
        <v>53.100445235975066</v>
      </c>
      <c r="C9" s="231">
        <v>65.624008851189373</v>
      </c>
      <c r="D9" s="231">
        <v>67.749260355029591</v>
      </c>
      <c r="E9" s="231"/>
      <c r="F9" s="232">
        <v>3.2385273942338553</v>
      </c>
      <c r="G9" s="232">
        <f t="shared" si="0"/>
        <v>27.586991133419136</v>
      </c>
      <c r="H9" s="231"/>
      <c r="I9" s="233">
        <v>39</v>
      </c>
    </row>
    <row r="10" spans="1:9" ht="12.75">
      <c r="A10" s="194" t="s">
        <v>155</v>
      </c>
      <c r="B10" s="231">
        <f>1569523/29639</f>
        <v>52.954654340564794</v>
      </c>
      <c r="C10" s="231">
        <v>57.064419146708104</v>
      </c>
      <c r="D10" s="231">
        <v>58.822517932560167</v>
      </c>
      <c r="E10" s="231"/>
      <c r="F10" s="232">
        <v>3.0809019212692417</v>
      </c>
      <c r="G10" s="232">
        <f t="shared" si="0"/>
        <v>11.080921337447803</v>
      </c>
      <c r="H10" s="231"/>
      <c r="I10" s="233">
        <v>55</v>
      </c>
    </row>
    <row r="11" spans="1:9" ht="12.75">
      <c r="A11" s="194" t="s">
        <v>156</v>
      </c>
      <c r="B11" s="231">
        <f>582457/10687</f>
        <v>54.501450360250772</v>
      </c>
      <c r="C11" s="231">
        <v>59.523300970873784</v>
      </c>
      <c r="D11" s="231">
        <v>64.091718610863751</v>
      </c>
      <c r="E11" s="231"/>
      <c r="F11" s="232">
        <v>7.6750072080602623</v>
      </c>
      <c r="G11" s="232">
        <f t="shared" si="0"/>
        <v>17.596354201992749</v>
      </c>
      <c r="H11" s="231"/>
      <c r="I11" s="233">
        <v>67</v>
      </c>
    </row>
    <row r="12" spans="1:9" ht="12.75">
      <c r="A12" s="194" t="s">
        <v>157</v>
      </c>
      <c r="B12" s="231">
        <f>2642301/43023</f>
        <v>61.416010041140787</v>
      </c>
      <c r="C12" s="231">
        <v>63.847427708744632</v>
      </c>
      <c r="D12" s="231">
        <v>67.463704469129425</v>
      </c>
      <c r="E12" s="231"/>
      <c r="F12" s="232">
        <v>5.6639349307560316</v>
      </c>
      <c r="G12" s="232">
        <f t="shared" si="0"/>
        <v>9.847097562895188</v>
      </c>
      <c r="H12" s="231"/>
      <c r="I12" s="233">
        <v>60</v>
      </c>
    </row>
    <row r="13" spans="1:9" ht="12.75">
      <c r="A13" s="194" t="s">
        <v>158</v>
      </c>
      <c r="B13" s="231">
        <f>691233/8871</f>
        <v>77.920527561717961</v>
      </c>
      <c r="C13" s="231">
        <v>86.34934861907243</v>
      </c>
      <c r="D13" s="231">
        <v>87.727513788714461</v>
      </c>
      <c r="E13" s="231"/>
      <c r="F13" s="232">
        <v>1.5960342396116565</v>
      </c>
      <c r="G13" s="232">
        <f t="shared" si="0"/>
        <v>12.585882737034538</v>
      </c>
      <c r="H13" s="231"/>
      <c r="I13" s="233">
        <v>73</v>
      </c>
    </row>
    <row r="14" spans="1:9" ht="12.75">
      <c r="A14" s="194" t="s">
        <v>159</v>
      </c>
      <c r="B14" s="231">
        <f>5483833/172185</f>
        <v>31.848494352005112</v>
      </c>
      <c r="C14" s="231">
        <v>31.824826987045601</v>
      </c>
      <c r="D14" s="231">
        <v>32.739977023006453</v>
      </c>
      <c r="E14" s="231"/>
      <c r="F14" s="232">
        <v>2.8755852666013468</v>
      </c>
      <c r="G14" s="232">
        <f t="shared" si="0"/>
        <v>2.7991360004282768</v>
      </c>
      <c r="H14" s="231"/>
      <c r="I14" s="233">
        <v>30</v>
      </c>
    </row>
    <row r="15" spans="1:9" ht="12.75">
      <c r="A15" s="194" t="s">
        <v>160</v>
      </c>
      <c r="B15" s="231">
        <f>4170627/56685</f>
        <v>73.575496163006093</v>
      </c>
      <c r="C15" s="231">
        <v>80.429234737747208</v>
      </c>
      <c r="D15" s="231">
        <v>81.043004656117375</v>
      </c>
      <c r="E15" s="231"/>
      <c r="F15" s="232">
        <v>0.76311793885825863</v>
      </c>
      <c r="G15" s="232">
        <f t="shared" si="0"/>
        <v>10.149450404747606</v>
      </c>
      <c r="H15" s="231"/>
      <c r="I15" s="233">
        <v>72</v>
      </c>
    </row>
    <row r="16" spans="1:9" ht="13.15">
      <c r="A16" s="194" t="s">
        <v>161</v>
      </c>
      <c r="B16" s="231">
        <f>629447/8159</f>
        <v>77.147567103811738</v>
      </c>
      <c r="C16" s="231">
        <v>85.324866857845151</v>
      </c>
      <c r="D16" s="231">
        <v>83.807901167526467</v>
      </c>
      <c r="E16" s="231"/>
      <c r="F16" s="232">
        <v>-1.7778705624539843</v>
      </c>
      <c r="G16" s="232">
        <f t="shared" si="0"/>
        <v>8.6332392760388821</v>
      </c>
      <c r="H16" s="231"/>
      <c r="I16" s="233">
        <v>81</v>
      </c>
    </row>
    <row r="17" spans="1:9" ht="13.15">
      <c r="A17" s="194" t="s">
        <v>162</v>
      </c>
      <c r="B17" s="231">
        <f>3599658/35763</f>
        <v>100.65313312641557</v>
      </c>
      <c r="C17" s="231">
        <v>90.980326916475221</v>
      </c>
      <c r="D17" s="231">
        <v>100.99756326148079</v>
      </c>
      <c r="E17" s="231"/>
      <c r="F17" s="232">
        <v>11.010332326242274</v>
      </c>
      <c r="G17" s="232">
        <f t="shared" si="0"/>
        <v>0.34219514521483996</v>
      </c>
      <c r="H17" s="231"/>
      <c r="I17" s="233" t="s">
        <v>163</v>
      </c>
    </row>
    <row r="18" spans="1:9" ht="13.15">
      <c r="A18" s="194" t="s">
        <v>164</v>
      </c>
      <c r="B18" s="231">
        <f>280742/1174</f>
        <v>239.13287904599659</v>
      </c>
      <c r="C18" s="231">
        <v>129.25249791840133</v>
      </c>
      <c r="D18" s="231">
        <v>134.7996319771008</v>
      </c>
      <c r="E18" s="231"/>
      <c r="F18" s="232">
        <v>4.2917035632080731</v>
      </c>
      <c r="G18" s="232">
        <f t="shared" si="0"/>
        <v>-43.629820995392087</v>
      </c>
      <c r="H18" s="231"/>
      <c r="I18" s="233" t="s">
        <v>163</v>
      </c>
    </row>
    <row r="19" spans="1:9" ht="13.15">
      <c r="A19" s="195"/>
      <c r="B19" s="195"/>
      <c r="C19" s="195"/>
      <c r="D19" s="195"/>
      <c r="E19" s="195"/>
      <c r="F19" s="195"/>
      <c r="G19" s="195"/>
      <c r="H19" s="195"/>
      <c r="I19" s="195"/>
    </row>
    <row r="21" spans="1:9" ht="15">
      <c r="A21" s="127" t="s">
        <v>165</v>
      </c>
    </row>
    <row r="23" spans="1:9">
      <c r="A23" s="127" t="s">
        <v>166</v>
      </c>
    </row>
  </sheetData>
  <mergeCells count="3">
    <mergeCell ref="A4:A5"/>
    <mergeCell ref="B4:D4"/>
    <mergeCell ref="F4:G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2"/>
  <sheetViews>
    <sheetView zoomScale="80" zoomScaleNormal="80" workbookViewId="0">
      <selection activeCell="A2" sqref="A2"/>
    </sheetView>
  </sheetViews>
  <sheetFormatPr defaultColWidth="8.7109375" defaultRowHeight="13.9"/>
  <cols>
    <col min="1" max="1" width="58.7109375" style="21" customWidth="1"/>
    <col min="2" max="5" width="8.7109375" style="127"/>
    <col min="6" max="6" width="2.28515625" style="127" customWidth="1"/>
    <col min="7" max="7" width="12.7109375" style="127" bestFit="1" customWidth="1"/>
    <col min="8" max="8" width="9.7109375" style="127" customWidth="1"/>
    <col min="9" max="9" width="9.7109375" style="127" bestFit="1" customWidth="1"/>
    <col min="10" max="16384" width="8.7109375" style="127"/>
  </cols>
  <sheetData>
    <row r="1" spans="1:9" ht="14.65">
      <c r="A1" s="203" t="s">
        <v>167</v>
      </c>
    </row>
    <row r="3" spans="1:9" ht="13.15">
      <c r="A3" s="204"/>
      <c r="B3" s="371" t="s">
        <v>168</v>
      </c>
      <c r="C3" s="371"/>
      <c r="D3" s="371"/>
      <c r="E3" s="371"/>
      <c r="F3" s="205"/>
      <c r="G3" s="372" t="s">
        <v>148</v>
      </c>
      <c r="H3" s="372"/>
      <c r="I3" s="372"/>
    </row>
    <row r="4" spans="1:9" ht="13.15">
      <c r="A4" s="206"/>
      <c r="B4" s="347">
        <v>2010</v>
      </c>
      <c r="C4" s="347">
        <v>2014</v>
      </c>
      <c r="D4" s="347">
        <v>2015</v>
      </c>
      <c r="E4" s="347">
        <v>2016</v>
      </c>
      <c r="F4" s="195"/>
      <c r="G4" s="347" t="s">
        <v>169</v>
      </c>
      <c r="H4" s="347" t="s">
        <v>150</v>
      </c>
      <c r="I4" s="347" t="s">
        <v>170</v>
      </c>
    </row>
    <row r="5" spans="1:9" ht="13.15">
      <c r="A5" s="200"/>
      <c r="B5" s="350"/>
      <c r="C5" s="350"/>
      <c r="D5" s="350"/>
      <c r="E5" s="350"/>
      <c r="F5" s="194"/>
      <c r="G5" s="350"/>
      <c r="H5" s="350"/>
      <c r="I5" s="350"/>
    </row>
    <row r="6" spans="1:9" ht="13.15">
      <c r="A6" s="207" t="s">
        <v>171</v>
      </c>
      <c r="B6" s="237">
        <v>100</v>
      </c>
      <c r="C6" s="237">
        <v>91.791666666666643</v>
      </c>
      <c r="D6" s="237">
        <v>92.875</v>
      </c>
      <c r="E6" s="237">
        <v>94.61666666666666</v>
      </c>
      <c r="F6" s="212"/>
      <c r="G6" s="295">
        <f t="shared" ref="G6:G27" si="0">(E6-B6)</f>
        <v>-5.38333333333334</v>
      </c>
      <c r="H6" s="296">
        <f>D6-C6</f>
        <v>1.083333333333357</v>
      </c>
      <c r="I6" s="296">
        <f>E6-D6</f>
        <v>1.74166666666666</v>
      </c>
    </row>
    <row r="7" spans="1:9" ht="13.15">
      <c r="A7" s="211"/>
      <c r="B7" s="237"/>
      <c r="C7" s="237"/>
      <c r="D7" s="237"/>
      <c r="E7" s="237"/>
      <c r="F7" s="212"/>
      <c r="G7" s="295"/>
      <c r="H7" s="296"/>
      <c r="I7" s="296"/>
    </row>
    <row r="8" spans="1:9" ht="13.15">
      <c r="A8" s="127" t="s">
        <v>172</v>
      </c>
      <c r="B8" s="238">
        <v>100</v>
      </c>
      <c r="C8" s="238">
        <v>97.516666666666652</v>
      </c>
      <c r="D8" s="238">
        <v>97.283333333333346</v>
      </c>
      <c r="E8" s="238">
        <v>98.816666666666663</v>
      </c>
      <c r="F8" s="239"/>
      <c r="G8" s="297">
        <f t="shared" si="0"/>
        <v>-1.1833333333333371</v>
      </c>
      <c r="H8" s="240">
        <f t="shared" ref="H8:I22" si="1">D8-C8</f>
        <v>-0.23333333333330586</v>
      </c>
      <c r="I8" s="240">
        <f t="shared" si="1"/>
        <v>1.5333333333333172</v>
      </c>
    </row>
    <row r="9" spans="1:9" ht="15.75" customHeight="1">
      <c r="A9" s="209" t="s">
        <v>152</v>
      </c>
      <c r="B9" s="236">
        <v>100</v>
      </c>
      <c r="C9" s="236">
        <v>98.716666666666654</v>
      </c>
      <c r="D9" s="236">
        <v>98.408333333333346</v>
      </c>
      <c r="E9" s="236">
        <v>100.22500000000001</v>
      </c>
      <c r="F9" s="208"/>
      <c r="G9" s="298">
        <f t="shared" si="0"/>
        <v>0.22500000000000853</v>
      </c>
      <c r="H9" s="299">
        <f t="shared" si="1"/>
        <v>-0.3083333333333087</v>
      </c>
      <c r="I9" s="299">
        <f t="shared" si="1"/>
        <v>1.8166666666666629</v>
      </c>
    </row>
    <row r="10" spans="1:9" ht="13.15">
      <c r="A10" s="210" t="s">
        <v>173</v>
      </c>
      <c r="B10" s="236">
        <v>100</v>
      </c>
      <c r="C10" s="236">
        <v>95.674999999999997</v>
      </c>
      <c r="D10" s="236">
        <v>98.766666666666666</v>
      </c>
      <c r="E10" s="236">
        <v>102.34166666666665</v>
      </c>
      <c r="F10" s="208"/>
      <c r="G10" s="298">
        <f t="shared" si="0"/>
        <v>2.3416666666666544</v>
      </c>
      <c r="H10" s="299">
        <v>3.0916666666666686</v>
      </c>
      <c r="I10" s="299">
        <v>3.5749999999999886</v>
      </c>
    </row>
    <row r="11" spans="1:9" ht="13.15">
      <c r="A11" s="210" t="s">
        <v>174</v>
      </c>
      <c r="B11" s="236">
        <v>100</v>
      </c>
      <c r="C11" s="236">
        <v>97.408333333333346</v>
      </c>
      <c r="D11" s="236">
        <v>102.22499999999998</v>
      </c>
      <c r="E11" s="236">
        <v>104.05000000000001</v>
      </c>
      <c r="F11" s="208"/>
      <c r="G11" s="298">
        <f t="shared" si="0"/>
        <v>4.0500000000000114</v>
      </c>
      <c r="H11" s="299">
        <v>4.8166666666666345</v>
      </c>
      <c r="I11" s="299">
        <v>1.8250000000000313</v>
      </c>
    </row>
    <row r="12" spans="1:9" ht="13.15">
      <c r="A12" s="210" t="s">
        <v>175</v>
      </c>
      <c r="B12" s="236">
        <v>100</v>
      </c>
      <c r="C12" s="236">
        <v>102.47500000000001</v>
      </c>
      <c r="D12" s="236">
        <v>102.53333333333335</v>
      </c>
      <c r="E12" s="236">
        <v>101.88333333333334</v>
      </c>
      <c r="F12" s="208"/>
      <c r="G12" s="298">
        <f t="shared" si="0"/>
        <v>1.88333333333334</v>
      </c>
      <c r="H12" s="299">
        <v>5.8333333333337123E-2</v>
      </c>
      <c r="I12" s="299">
        <v>-0.65000000000000568</v>
      </c>
    </row>
    <row r="13" spans="1:9" ht="13.15">
      <c r="A13" s="210" t="s">
        <v>176</v>
      </c>
      <c r="B13" s="236">
        <v>100</v>
      </c>
      <c r="C13" s="236">
        <v>82.625000000000014</v>
      </c>
      <c r="D13" s="236">
        <v>79.691666666666663</v>
      </c>
      <c r="E13" s="236">
        <v>81.60833333333332</v>
      </c>
      <c r="F13" s="208"/>
      <c r="G13" s="298">
        <f t="shared" si="0"/>
        <v>-18.39166666666668</v>
      </c>
      <c r="H13" s="299">
        <v>-2.9333333333333513</v>
      </c>
      <c r="I13" s="299">
        <v>1.9166666666666572</v>
      </c>
    </row>
    <row r="14" spans="1:9" ht="13.15">
      <c r="A14" s="210" t="s">
        <v>177</v>
      </c>
      <c r="B14" s="236">
        <v>100</v>
      </c>
      <c r="C14" s="236">
        <v>98.300000000000011</v>
      </c>
      <c r="D14" s="236">
        <v>100.52499999999999</v>
      </c>
      <c r="E14" s="236">
        <v>101.61666666666667</v>
      </c>
      <c r="F14" s="208"/>
      <c r="G14" s="298">
        <f t="shared" si="0"/>
        <v>1.6166666666666742</v>
      </c>
      <c r="H14" s="299">
        <v>2.2249999999999801</v>
      </c>
      <c r="I14" s="299">
        <v>1.0916666666666828</v>
      </c>
    </row>
    <row r="15" spans="1:9" ht="13.15">
      <c r="A15" s="210" t="s">
        <v>178</v>
      </c>
      <c r="B15" s="236">
        <v>100</v>
      </c>
      <c r="C15" s="236">
        <v>98.516666666666666</v>
      </c>
      <c r="D15" s="236">
        <v>96.524999999999991</v>
      </c>
      <c r="E15" s="236">
        <v>96.09999999999998</v>
      </c>
      <c r="F15" s="208"/>
      <c r="G15" s="298">
        <f t="shared" si="0"/>
        <v>-3.9000000000000199</v>
      </c>
      <c r="H15" s="299">
        <v>-1.9916666666666742</v>
      </c>
      <c r="I15" s="299">
        <v>-0.42500000000001137</v>
      </c>
    </row>
    <row r="16" spans="1:9" ht="13.15">
      <c r="A16" s="210" t="s">
        <v>179</v>
      </c>
      <c r="B16" s="236">
        <v>100</v>
      </c>
      <c r="C16" s="236">
        <v>99.225000000000009</v>
      </c>
      <c r="D16" s="236">
        <v>97.433333333333337</v>
      </c>
      <c r="E16" s="236">
        <v>100.20833333333333</v>
      </c>
      <c r="F16" s="208"/>
      <c r="G16" s="298">
        <f t="shared" si="0"/>
        <v>0.2083333333333286</v>
      </c>
      <c r="H16" s="299">
        <v>-1.7916666666666714</v>
      </c>
      <c r="I16" s="299">
        <v>2.7749999999999915</v>
      </c>
    </row>
    <row r="17" spans="1:9" ht="13.15">
      <c r="A17" s="210" t="s">
        <v>180</v>
      </c>
      <c r="B17" s="236">
        <v>100</v>
      </c>
      <c r="C17" s="236">
        <v>91.2</v>
      </c>
      <c r="D17" s="236">
        <v>90.433333333333337</v>
      </c>
      <c r="E17" s="236">
        <v>93.283333333333346</v>
      </c>
      <c r="F17" s="208"/>
      <c r="G17" s="298">
        <f t="shared" si="0"/>
        <v>-6.7166666666666544</v>
      </c>
      <c r="H17" s="299">
        <v>-0.76666666666666572</v>
      </c>
      <c r="I17" s="299">
        <v>2.8500000000000085</v>
      </c>
    </row>
    <row r="18" spans="1:9" ht="13.15">
      <c r="A18" s="210" t="s">
        <v>181</v>
      </c>
      <c r="B18" s="236">
        <v>100</v>
      </c>
      <c r="C18" s="236">
        <v>110.19166666666666</v>
      </c>
      <c r="D18" s="236">
        <v>107.30833333333334</v>
      </c>
      <c r="E18" s="236">
        <v>107.19166666666668</v>
      </c>
      <c r="F18" s="208"/>
      <c r="G18" s="298">
        <f t="shared" si="0"/>
        <v>7.1916666666666771</v>
      </c>
      <c r="H18" s="299">
        <v>-2.8833333333333258</v>
      </c>
      <c r="I18" s="299">
        <v>-0.11666666666666003</v>
      </c>
    </row>
    <row r="19" spans="1:9" ht="13.15">
      <c r="A19" s="210" t="s">
        <v>182</v>
      </c>
      <c r="B19" s="236">
        <v>100</v>
      </c>
      <c r="C19" s="236">
        <v>105.37499999999999</v>
      </c>
      <c r="D19" s="236">
        <v>102.68333333333334</v>
      </c>
      <c r="E19" s="236">
        <v>108.44166666666666</v>
      </c>
      <c r="F19" s="208"/>
      <c r="G19" s="298">
        <f t="shared" si="0"/>
        <v>8.4416666666666629</v>
      </c>
      <c r="H19" s="299">
        <v>-2.6916666666666487</v>
      </c>
      <c r="I19" s="299">
        <v>5.7583333333333258</v>
      </c>
    </row>
    <row r="20" spans="1:9" ht="13.15">
      <c r="A20" s="210" t="s">
        <v>183</v>
      </c>
      <c r="B20" s="236">
        <v>100</v>
      </c>
      <c r="C20" s="236">
        <v>102.55833333333334</v>
      </c>
      <c r="D20" s="236">
        <v>101.10833333333333</v>
      </c>
      <c r="E20" s="236">
        <v>102.65833333333335</v>
      </c>
      <c r="F20" s="208"/>
      <c r="G20" s="298">
        <f t="shared" si="0"/>
        <v>2.6583333333333456</v>
      </c>
      <c r="H20" s="299">
        <v>-1.4500000000000028</v>
      </c>
      <c r="I20" s="299">
        <v>1.5500000000000114</v>
      </c>
    </row>
    <row r="21" spans="1:9" ht="13.15">
      <c r="A21" s="210" t="s">
        <v>184</v>
      </c>
      <c r="B21" s="236">
        <v>100</v>
      </c>
      <c r="C21" s="236">
        <v>95.050000000000011</v>
      </c>
      <c r="D21" s="236">
        <v>89.399999999999991</v>
      </c>
      <c r="E21" s="236">
        <v>93.825000000000003</v>
      </c>
      <c r="F21" s="208"/>
      <c r="G21" s="298">
        <f t="shared" si="0"/>
        <v>-6.1749999999999972</v>
      </c>
      <c r="H21" s="299">
        <v>-5.6500000000000199</v>
      </c>
      <c r="I21" s="299">
        <v>4.4250000000000114</v>
      </c>
    </row>
    <row r="22" spans="1:9" ht="13.15">
      <c r="A22" s="211" t="s">
        <v>185</v>
      </c>
      <c r="B22" s="237">
        <v>100</v>
      </c>
      <c r="C22" s="237">
        <v>97.274999999999991</v>
      </c>
      <c r="D22" s="237">
        <v>98.124999999999986</v>
      </c>
      <c r="E22" s="237">
        <v>98.074999999999989</v>
      </c>
      <c r="F22" s="212"/>
      <c r="G22" s="298">
        <f t="shared" si="0"/>
        <v>-1.9250000000000114</v>
      </c>
      <c r="H22" s="299">
        <f t="shared" si="1"/>
        <v>0.84999999999999432</v>
      </c>
      <c r="I22" s="299">
        <f t="shared" si="1"/>
        <v>-4.9999999999997158E-2</v>
      </c>
    </row>
    <row r="23" spans="1:9" ht="13.15">
      <c r="A23" s="213" t="s">
        <v>186</v>
      </c>
      <c r="B23" s="236">
        <v>100</v>
      </c>
      <c r="C23" s="236">
        <v>98.125000000000014</v>
      </c>
      <c r="D23" s="236">
        <v>89.36666666666666</v>
      </c>
      <c r="E23" s="236">
        <v>98.05</v>
      </c>
      <c r="F23" s="208"/>
      <c r="G23" s="298">
        <f t="shared" si="0"/>
        <v>-1.9500000000000028</v>
      </c>
      <c r="H23" s="299">
        <f t="shared" ref="H23:I27" si="2">(D23-C23)</f>
        <v>-8.7583333333333542</v>
      </c>
      <c r="I23" s="299">
        <f t="shared" si="2"/>
        <v>8.6833333333333371</v>
      </c>
    </row>
    <row r="24" spans="1:9" ht="13.15">
      <c r="A24" s="213" t="s">
        <v>187</v>
      </c>
      <c r="B24" s="236">
        <v>100</v>
      </c>
      <c r="C24" s="236">
        <v>96.84999999999998</v>
      </c>
      <c r="D24" s="236">
        <v>96.016666666666652</v>
      </c>
      <c r="E24" s="236">
        <v>96.05</v>
      </c>
      <c r="F24" s="208"/>
      <c r="G24" s="298">
        <f t="shared" si="0"/>
        <v>-3.9500000000000028</v>
      </c>
      <c r="H24" s="299">
        <f t="shared" si="2"/>
        <v>-0.8333333333333286</v>
      </c>
      <c r="I24" s="299">
        <f t="shared" si="2"/>
        <v>3.3333333333345649E-2</v>
      </c>
    </row>
    <row r="25" spans="1:9">
      <c r="A25" s="213" t="s">
        <v>188</v>
      </c>
      <c r="B25" s="236">
        <v>100</v>
      </c>
      <c r="C25" s="236">
        <v>170.56666666666663</v>
      </c>
      <c r="D25" s="236">
        <v>165.27499999999998</v>
      </c>
      <c r="E25" s="236">
        <v>156.20000000000002</v>
      </c>
      <c r="F25" s="208"/>
      <c r="G25" s="298">
        <f t="shared" si="0"/>
        <v>56.200000000000017</v>
      </c>
      <c r="H25" s="299">
        <f t="shared" si="2"/>
        <v>-5.2916666666666572</v>
      </c>
      <c r="I25" s="299">
        <f t="shared" si="2"/>
        <v>-9.0749999999999602</v>
      </c>
    </row>
    <row r="26" spans="1:9">
      <c r="A26" s="210" t="s">
        <v>189</v>
      </c>
      <c r="B26" s="236">
        <v>100</v>
      </c>
      <c r="C26" s="236">
        <v>108.125</v>
      </c>
      <c r="D26" s="236">
        <v>110.86666666666666</v>
      </c>
      <c r="E26" s="236">
        <v>113.30833333333335</v>
      </c>
      <c r="F26" s="208"/>
      <c r="G26" s="298">
        <f t="shared" si="0"/>
        <v>13.308333333333351</v>
      </c>
      <c r="H26" s="299">
        <f t="shared" si="2"/>
        <v>2.74166666666666</v>
      </c>
      <c r="I26" s="299">
        <f t="shared" si="2"/>
        <v>2.4416666666666913</v>
      </c>
    </row>
    <row r="27" spans="1:9">
      <c r="A27" s="234" t="s">
        <v>190</v>
      </c>
      <c r="B27" s="236">
        <v>100</v>
      </c>
      <c r="C27" s="236">
        <v>94.266666666666666</v>
      </c>
      <c r="D27" s="236">
        <v>99.566666666666663</v>
      </c>
      <c r="E27" s="236">
        <v>96.500000000000014</v>
      </c>
      <c r="F27" s="208"/>
      <c r="G27" s="298">
        <f t="shared" si="0"/>
        <v>-3.4999999999999858</v>
      </c>
      <c r="H27" s="299">
        <f t="shared" si="2"/>
        <v>5.2999999999999972</v>
      </c>
      <c r="I27" s="299">
        <f t="shared" si="2"/>
        <v>-3.0666666666666487</v>
      </c>
    </row>
    <row r="28" spans="1:9">
      <c r="A28" s="235"/>
      <c r="B28" s="214"/>
      <c r="C28" s="214"/>
      <c r="D28" s="214"/>
      <c r="E28" s="214"/>
      <c r="F28" s="214"/>
      <c r="G28" s="214"/>
      <c r="H28" s="215"/>
      <c r="I28" s="215"/>
    </row>
    <row r="30" spans="1:9" ht="15">
      <c r="A30" s="21" t="s">
        <v>191</v>
      </c>
      <c r="D30" s="216"/>
    </row>
    <row r="32" spans="1:9">
      <c r="A32" s="21" t="s">
        <v>131</v>
      </c>
    </row>
  </sheetData>
  <mergeCells count="2">
    <mergeCell ref="B3:E3"/>
    <mergeCell ref="G3:I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Y45"/>
  <sheetViews>
    <sheetView topLeftCell="A21" workbookViewId="0">
      <selection activeCell="B22" sqref="B22"/>
    </sheetView>
  </sheetViews>
  <sheetFormatPr defaultColWidth="9.28515625" defaultRowHeight="13.9"/>
  <cols>
    <col min="1" max="2" width="9.28515625" style="142"/>
    <col min="3" max="3" width="35.28515625" style="142" customWidth="1"/>
    <col min="4" max="16384" width="9.28515625" style="142"/>
  </cols>
  <sheetData>
    <row r="3" spans="2:25" ht="13.15">
      <c r="W3" s="142">
        <f>(Q8-P8)/P8*100</f>
        <v>0.4500947567908844</v>
      </c>
    </row>
    <row r="4" spans="2:25" ht="13.5" customHeight="1">
      <c r="D4" s="142">
        <v>2002</v>
      </c>
      <c r="E4" s="142">
        <v>2003</v>
      </c>
      <c r="F4" s="142">
        <v>2004</v>
      </c>
      <c r="G4" s="142">
        <v>2005</v>
      </c>
      <c r="H4" s="142">
        <v>2006</v>
      </c>
      <c r="I4" s="142">
        <v>2007</v>
      </c>
      <c r="J4" s="142">
        <v>2008</v>
      </c>
      <c r="K4" s="142">
        <v>2009</v>
      </c>
      <c r="L4" s="142">
        <v>2010</v>
      </c>
      <c r="M4" s="142">
        <v>2011</v>
      </c>
      <c r="N4" s="142">
        <v>2012</v>
      </c>
      <c r="O4" s="142">
        <v>2013</v>
      </c>
      <c r="P4" s="142">
        <v>2014</v>
      </c>
      <c r="Q4" s="142">
        <v>2015</v>
      </c>
      <c r="R4" s="142">
        <v>2016</v>
      </c>
      <c r="S4" s="142">
        <v>2017</v>
      </c>
    </row>
    <row r="5" spans="2:25" ht="13.15">
      <c r="C5" s="142" t="s">
        <v>192</v>
      </c>
      <c r="D5" s="143">
        <v>91.991666666666674</v>
      </c>
      <c r="E5" s="143">
        <v>90.183333333333323</v>
      </c>
      <c r="F5" s="143">
        <v>93.649999999999977</v>
      </c>
      <c r="G5" s="143">
        <v>95.624999999999986</v>
      </c>
      <c r="H5" s="143">
        <v>103.84999999999998</v>
      </c>
      <c r="I5" s="143">
        <v>110.52499999999999</v>
      </c>
      <c r="J5" s="143">
        <v>111.94166666666666</v>
      </c>
      <c r="K5" s="143">
        <v>90.983333333333334</v>
      </c>
      <c r="L5" s="143">
        <v>100.00833333333333</v>
      </c>
      <c r="M5" s="143">
        <v>105.82499999999999</v>
      </c>
      <c r="N5" s="143">
        <v>101.71666666666668</v>
      </c>
      <c r="O5" s="143">
        <v>98.375</v>
      </c>
      <c r="P5" s="143">
        <v>97.95</v>
      </c>
      <c r="Q5" s="143">
        <v>99.041666666666671</v>
      </c>
      <c r="R5" s="202">
        <v>90.7</v>
      </c>
      <c r="S5" s="202">
        <v>94.741666666666674</v>
      </c>
      <c r="W5" s="142">
        <f>(Q10-P10)/P10*100</f>
        <v>4.8989630417442278</v>
      </c>
      <c r="Y5" s="142">
        <f>(P10-O10)/O10*100</f>
        <v>3.9309153713298857</v>
      </c>
    </row>
    <row r="6" spans="2:25" ht="13.15">
      <c r="C6" s="142" t="s">
        <v>193</v>
      </c>
      <c r="D6" s="143">
        <v>96.99166666666666</v>
      </c>
      <c r="E6" s="143">
        <v>95.666666666666686</v>
      </c>
      <c r="F6" s="143">
        <v>99.166666666666671</v>
      </c>
      <c r="G6" s="143">
        <v>100.00833333333334</v>
      </c>
      <c r="H6" s="143">
        <v>107.075</v>
      </c>
      <c r="I6" s="143">
        <v>111.64166666666667</v>
      </c>
      <c r="J6" s="143">
        <v>112.61666666666666</v>
      </c>
      <c r="K6" s="143">
        <v>93.058333333333337</v>
      </c>
      <c r="L6" s="143">
        <v>99.999999999999986</v>
      </c>
      <c r="M6" s="143">
        <v>103.93333333333334</v>
      </c>
      <c r="N6" s="143">
        <v>96.916666666666686</v>
      </c>
      <c r="O6" s="143">
        <v>91.65000000000002</v>
      </c>
      <c r="P6" s="143">
        <v>89.966666666666654</v>
      </c>
      <c r="Q6" s="143">
        <v>90.5</v>
      </c>
      <c r="R6" s="202">
        <v>83.066666666666677</v>
      </c>
      <c r="S6" s="202">
        <v>86.341666666666654</v>
      </c>
    </row>
    <row r="7" spans="2:25" ht="13.15">
      <c r="C7" s="142" t="s">
        <v>194</v>
      </c>
      <c r="D7" s="143">
        <v>80.95</v>
      </c>
      <c r="E7" s="143">
        <v>78.091666666666669</v>
      </c>
      <c r="F7" s="143">
        <v>81.391666666666666</v>
      </c>
      <c r="G7" s="143">
        <v>85.899999999999991</v>
      </c>
      <c r="H7" s="143">
        <v>96.7</v>
      </c>
      <c r="I7" s="143">
        <v>108.07499999999999</v>
      </c>
      <c r="J7" s="143">
        <v>110.47499999999998</v>
      </c>
      <c r="K7" s="143">
        <v>86.424999999999997</v>
      </c>
      <c r="L7" s="143">
        <v>100</v>
      </c>
      <c r="M7" s="143">
        <v>110.49166666666667</v>
      </c>
      <c r="N7" s="143">
        <v>113.70833333333333</v>
      </c>
      <c r="O7" s="143">
        <v>115.20833333333336</v>
      </c>
      <c r="P7" s="143">
        <v>117.86666666666666</v>
      </c>
      <c r="Q7" s="143">
        <v>120.32500000000003</v>
      </c>
      <c r="R7" s="202">
        <v>109.78333333333335</v>
      </c>
      <c r="S7" s="202">
        <v>115.69166666666666</v>
      </c>
    </row>
    <row r="8" spans="2:25" ht="13.15">
      <c r="C8" s="142" t="s">
        <v>195</v>
      </c>
      <c r="D8" s="143">
        <v>82.850000000000009</v>
      </c>
      <c r="E8" s="143">
        <v>82.25833333333334</v>
      </c>
      <c r="F8" s="143">
        <v>83.50833333333334</v>
      </c>
      <c r="G8" s="143">
        <v>83.808333333333323</v>
      </c>
      <c r="H8" s="143">
        <v>86.674999999999997</v>
      </c>
      <c r="I8" s="143">
        <v>92.899999999999977</v>
      </c>
      <c r="J8" s="143">
        <v>102.325</v>
      </c>
      <c r="K8" s="143">
        <v>97.258333333333326</v>
      </c>
      <c r="L8" s="143">
        <v>100.00833333333333</v>
      </c>
      <c r="M8" s="143">
        <v>106.30833333333332</v>
      </c>
      <c r="N8" s="143">
        <v>107.58333333333336</v>
      </c>
      <c r="O8" s="143">
        <v>107.60000000000001</v>
      </c>
      <c r="P8" s="143">
        <v>105.53333333333335</v>
      </c>
      <c r="Q8" s="143">
        <v>106.00833333333333</v>
      </c>
      <c r="R8" s="202">
        <v>107.44166666666665</v>
      </c>
      <c r="S8" s="144">
        <v>109.33333333333333</v>
      </c>
    </row>
    <row r="9" spans="2:25" ht="13.15">
      <c r="C9" s="142" t="s">
        <v>196</v>
      </c>
      <c r="D9" s="143">
        <v>85.616666666666674</v>
      </c>
      <c r="E9" s="143">
        <v>85.77500000000002</v>
      </c>
      <c r="F9" s="143">
        <v>87.125</v>
      </c>
      <c r="G9" s="143">
        <v>86.883333333333326</v>
      </c>
      <c r="H9" s="143">
        <v>88.958333333333329</v>
      </c>
      <c r="I9" s="143">
        <v>94.358333333333334</v>
      </c>
      <c r="J9" s="143">
        <v>102.84166666666665</v>
      </c>
      <c r="K9" s="143">
        <v>97.766666666666652</v>
      </c>
      <c r="L9" s="143">
        <v>100.00833333333334</v>
      </c>
      <c r="M9" s="143">
        <v>106.10000000000002</v>
      </c>
      <c r="N9" s="143">
        <v>106.375</v>
      </c>
      <c r="O9" s="143">
        <v>105.63333333333334</v>
      </c>
      <c r="P9" s="143">
        <v>102.56666666666668</v>
      </c>
      <c r="Q9" s="143">
        <v>102.17500000000001</v>
      </c>
      <c r="R9" s="202">
        <v>103.18333333333332</v>
      </c>
      <c r="S9" s="144">
        <v>105.27500000000002</v>
      </c>
    </row>
    <row r="10" spans="2:25" ht="13.15">
      <c r="C10" s="142" t="s">
        <v>197</v>
      </c>
      <c r="D10" s="143">
        <v>66.649999999999991</v>
      </c>
      <c r="E10" s="143">
        <v>61.941666666666656</v>
      </c>
      <c r="F10" s="143">
        <v>62.591666666666669</v>
      </c>
      <c r="G10" s="143">
        <v>66.066666666666677</v>
      </c>
      <c r="H10" s="143">
        <v>73.45</v>
      </c>
      <c r="I10" s="143">
        <v>84.50833333333334</v>
      </c>
      <c r="J10" s="143">
        <v>99.274999999999991</v>
      </c>
      <c r="K10" s="143">
        <v>94.09999999999998</v>
      </c>
      <c r="L10" s="143">
        <v>100</v>
      </c>
      <c r="M10" s="143">
        <v>107.64166666666667</v>
      </c>
      <c r="N10" s="143">
        <v>115.61666666666667</v>
      </c>
      <c r="O10" s="143">
        <v>120.625</v>
      </c>
      <c r="P10" s="143">
        <v>125.36666666666667</v>
      </c>
      <c r="Q10" s="143">
        <v>131.50833333333335</v>
      </c>
      <c r="R10" s="202">
        <v>135.74999999999997</v>
      </c>
      <c r="S10" s="144">
        <v>136.26666666666668</v>
      </c>
      <c r="T10" s="142">
        <f>(S10-R10)/R10*100</f>
        <v>0.38060159607124011</v>
      </c>
    </row>
    <row r="11" spans="2:25" ht="13.5" customHeight="1">
      <c r="T11" s="142">
        <f>(R10-Q10)/Q10*100</f>
        <v>3.225397630061428</v>
      </c>
    </row>
    <row r="12" spans="2:25" ht="13.5" customHeight="1"/>
    <row r="13" spans="2:25" ht="13.15">
      <c r="B13" s="142" t="s">
        <v>198</v>
      </c>
      <c r="D13" s="142">
        <v>82.75833333333334</v>
      </c>
      <c r="E13" s="142">
        <v>83.325000000000003</v>
      </c>
      <c r="F13" s="142">
        <v>83.916666666666657</v>
      </c>
      <c r="G13" s="142">
        <v>84.408333333333331</v>
      </c>
      <c r="H13" s="142">
        <v>87.625</v>
      </c>
      <c r="I13" s="142">
        <v>93.916666666666671</v>
      </c>
      <c r="J13" s="142">
        <v>102.02499999999998</v>
      </c>
      <c r="K13" s="142">
        <v>97.358333333333334</v>
      </c>
      <c r="L13" s="142">
        <v>99.991666666666674</v>
      </c>
      <c r="M13" s="142">
        <v>105.21666666666668</v>
      </c>
      <c r="N13" s="142">
        <v>106.60833333333335</v>
      </c>
      <c r="O13" s="142">
        <v>106.24166666666666</v>
      </c>
      <c r="P13" s="142">
        <v>104.12500000000001</v>
      </c>
      <c r="Q13" s="142">
        <v>105.09166666666668</v>
      </c>
    </row>
    <row r="14" spans="2:25" ht="13.15">
      <c r="D14" s="142">
        <v>85.891666666666652</v>
      </c>
      <c r="E14" s="142">
        <v>87.041666666666671</v>
      </c>
      <c r="F14" s="142">
        <v>87.800000000000011</v>
      </c>
      <c r="G14" s="142">
        <v>87.75</v>
      </c>
      <c r="H14" s="142">
        <v>90.100000000000009</v>
      </c>
      <c r="I14" s="142">
        <v>95.5</v>
      </c>
      <c r="J14" s="142">
        <v>102.75</v>
      </c>
      <c r="K14" s="142">
        <v>98.100000000000009</v>
      </c>
      <c r="L14" s="142">
        <v>99.991666666666674</v>
      </c>
      <c r="M14" s="142">
        <v>104.95833333333336</v>
      </c>
      <c r="N14" s="142">
        <v>105.25833333333334</v>
      </c>
      <c r="O14" s="142">
        <v>103.90833333333335</v>
      </c>
      <c r="P14" s="142">
        <v>100.90833333333332</v>
      </c>
      <c r="Q14" s="142">
        <v>100.925</v>
      </c>
    </row>
    <row r="15" spans="2:25" ht="13.15">
      <c r="D15" s="142">
        <v>66.8</v>
      </c>
      <c r="E15" s="142">
        <v>64.233333333333334</v>
      </c>
      <c r="F15" s="142">
        <v>64.00833333333334</v>
      </c>
      <c r="G15" s="142">
        <v>67.216666666666654</v>
      </c>
      <c r="H15" s="142">
        <v>74.833333333333329</v>
      </c>
      <c r="I15" s="142">
        <v>85.708333333333329</v>
      </c>
      <c r="J15" s="142">
        <v>98.274999999999991</v>
      </c>
      <c r="K15" s="142">
        <v>93.558333333333337</v>
      </c>
      <c r="L15" s="142">
        <v>100</v>
      </c>
      <c r="M15" s="142">
        <v>106.77499999999999</v>
      </c>
      <c r="N15" s="142">
        <v>114.69166666666666</v>
      </c>
      <c r="O15" s="142">
        <v>120.33333333333331</v>
      </c>
      <c r="P15" s="142">
        <v>123.51666666666667</v>
      </c>
      <c r="Q15" s="142">
        <v>130.125</v>
      </c>
    </row>
    <row r="22" spans="3:3" ht="13.15">
      <c r="C22" s="142" t="s">
        <v>199</v>
      </c>
    </row>
    <row r="45" spans="3:3">
      <c r="C45" s="142" t="s">
        <v>131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6"/>
  <sheetViews>
    <sheetView zoomScale="90" zoomScaleNormal="90" workbookViewId="0">
      <selection activeCell="J22" sqref="J22"/>
    </sheetView>
  </sheetViews>
  <sheetFormatPr defaultColWidth="8.7109375" defaultRowHeight="13.9"/>
  <cols>
    <col min="1" max="1" width="4.7109375" style="127" customWidth="1"/>
    <col min="2" max="2" width="23.28515625" style="127" customWidth="1"/>
    <col min="3" max="3" width="14" style="127" customWidth="1"/>
    <col min="4" max="4" width="24.5703125" style="127" customWidth="1"/>
    <col min="5" max="5" width="42.5703125" style="127" customWidth="1"/>
    <col min="6" max="6" width="8.7109375" style="127"/>
    <col min="7" max="7" width="20.42578125" style="127" customWidth="1"/>
    <col min="8" max="16384" width="8.7109375" style="127"/>
  </cols>
  <sheetData>
    <row r="1" spans="1:5" ht="13.15">
      <c r="A1" s="127" t="s">
        <v>200</v>
      </c>
    </row>
    <row r="3" spans="1:5" ht="41.45">
      <c r="A3" s="196"/>
      <c r="B3" s="196"/>
      <c r="C3" s="348" t="s">
        <v>201</v>
      </c>
      <c r="D3" s="348" t="s">
        <v>202</v>
      </c>
      <c r="E3" s="348" t="s">
        <v>203</v>
      </c>
    </row>
    <row r="4" spans="1:5" ht="13.15">
      <c r="A4" s="194"/>
      <c r="B4" s="194"/>
      <c r="C4" s="245"/>
      <c r="D4" s="245"/>
      <c r="E4" s="245"/>
    </row>
    <row r="5" spans="1:5">
      <c r="A5" s="194">
        <v>1</v>
      </c>
      <c r="B5" s="194" t="s">
        <v>204</v>
      </c>
      <c r="C5" s="233">
        <v>82</v>
      </c>
      <c r="D5" s="194" t="s">
        <v>205</v>
      </c>
      <c r="E5" s="194" t="s">
        <v>206</v>
      </c>
    </row>
    <row r="6" spans="1:5" ht="13.15">
      <c r="A6" s="194">
        <v>2</v>
      </c>
      <c r="B6" s="194" t="s">
        <v>207</v>
      </c>
      <c r="C6" s="233">
        <v>41.2</v>
      </c>
      <c r="D6" s="194" t="s">
        <v>4</v>
      </c>
      <c r="E6" s="194" t="s">
        <v>208</v>
      </c>
    </row>
    <row r="7" spans="1:5" ht="13.15">
      <c r="A7" s="194">
        <v>3</v>
      </c>
      <c r="B7" s="194" t="s">
        <v>209</v>
      </c>
      <c r="C7" s="233">
        <v>22.5</v>
      </c>
      <c r="D7" s="194" t="s">
        <v>210</v>
      </c>
      <c r="E7" s="194" t="s">
        <v>206</v>
      </c>
    </row>
    <row r="8" spans="1:5" ht="13.15">
      <c r="A8" s="194">
        <v>4</v>
      </c>
      <c r="B8" s="194" t="s">
        <v>211</v>
      </c>
      <c r="C8" s="233">
        <v>21.9</v>
      </c>
      <c r="D8" s="194" t="s">
        <v>13</v>
      </c>
      <c r="E8" s="194" t="s">
        <v>212</v>
      </c>
    </row>
    <row r="9" spans="1:5" ht="13.15">
      <c r="A9" s="194">
        <v>5</v>
      </c>
      <c r="B9" s="194" t="s">
        <v>213</v>
      </c>
      <c r="C9" s="233">
        <v>20.8</v>
      </c>
      <c r="D9" s="194" t="s">
        <v>214</v>
      </c>
      <c r="E9" s="194" t="s">
        <v>208</v>
      </c>
    </row>
    <row r="10" spans="1:5" ht="13.15">
      <c r="A10" s="194">
        <v>6</v>
      </c>
      <c r="B10" s="194" t="s">
        <v>215</v>
      </c>
      <c r="C10" s="233">
        <v>17</v>
      </c>
      <c r="D10" s="194" t="s">
        <v>13</v>
      </c>
      <c r="E10" s="194" t="s">
        <v>216</v>
      </c>
    </row>
    <row r="11" spans="1:5" ht="13.15">
      <c r="A11" s="194">
        <v>7</v>
      </c>
      <c r="B11" s="194" t="s">
        <v>217</v>
      </c>
      <c r="C11" s="233">
        <v>14.1</v>
      </c>
      <c r="D11" s="194" t="s">
        <v>31</v>
      </c>
      <c r="E11" s="194" t="s">
        <v>218</v>
      </c>
    </row>
    <row r="12" spans="1:5" ht="13.15">
      <c r="A12" s="194">
        <v>8</v>
      </c>
      <c r="B12" s="194" t="s">
        <v>219</v>
      </c>
      <c r="C12" s="231">
        <v>11</v>
      </c>
      <c r="D12" s="194" t="s">
        <v>22</v>
      </c>
      <c r="E12" s="194" t="s">
        <v>216</v>
      </c>
    </row>
    <row r="13" spans="1:5" ht="13.15">
      <c r="A13" s="194">
        <v>9</v>
      </c>
      <c r="B13" s="194" t="s">
        <v>220</v>
      </c>
      <c r="C13" s="233">
        <v>10.3</v>
      </c>
      <c r="D13" s="194" t="s">
        <v>15</v>
      </c>
      <c r="E13" s="194" t="s">
        <v>221</v>
      </c>
    </row>
    <row r="14" spans="1:5" ht="13.15">
      <c r="A14" s="194">
        <v>10</v>
      </c>
      <c r="B14" s="200" t="s">
        <v>222</v>
      </c>
      <c r="C14" s="233">
        <v>9.6</v>
      </c>
      <c r="D14" s="200" t="s">
        <v>7</v>
      </c>
      <c r="E14" s="194" t="s">
        <v>216</v>
      </c>
    </row>
    <row r="15" spans="1:5" ht="13.15">
      <c r="A15" s="194">
        <v>11</v>
      </c>
      <c r="B15" s="194" t="s">
        <v>223</v>
      </c>
      <c r="C15" s="233">
        <v>9</v>
      </c>
      <c r="D15" s="194" t="s">
        <v>13</v>
      </c>
      <c r="E15" s="194" t="s">
        <v>218</v>
      </c>
    </row>
    <row r="16" spans="1:5" ht="13.15">
      <c r="A16" s="194">
        <v>12</v>
      </c>
      <c r="B16" s="194" t="s">
        <v>224</v>
      </c>
      <c r="C16" s="233">
        <v>8.4</v>
      </c>
      <c r="D16" s="194" t="s">
        <v>7</v>
      </c>
      <c r="E16" s="194" t="s">
        <v>208</v>
      </c>
    </row>
    <row r="17" spans="1:5" ht="13.15">
      <c r="A17" s="194">
        <v>13</v>
      </c>
      <c r="B17" s="194" t="s">
        <v>225</v>
      </c>
      <c r="C17" s="233">
        <v>8.1999999999999993</v>
      </c>
      <c r="D17" s="194" t="s">
        <v>31</v>
      </c>
      <c r="E17" s="194" t="s">
        <v>226</v>
      </c>
    </row>
    <row r="18" spans="1:5" ht="13.15">
      <c r="A18" s="194">
        <v>14</v>
      </c>
      <c r="B18" s="194" t="s">
        <v>227</v>
      </c>
      <c r="C18" s="233">
        <v>8.1</v>
      </c>
      <c r="D18" s="194" t="s">
        <v>7</v>
      </c>
      <c r="E18" s="194" t="s">
        <v>228</v>
      </c>
    </row>
    <row r="19" spans="1:5" ht="13.15">
      <c r="A19" s="194">
        <v>15</v>
      </c>
      <c r="B19" s="194" t="s">
        <v>229</v>
      </c>
      <c r="C19" s="233">
        <v>7.9</v>
      </c>
      <c r="D19" s="194" t="s">
        <v>22</v>
      </c>
      <c r="E19" s="194" t="s">
        <v>206</v>
      </c>
    </row>
    <row r="20" spans="1:5" ht="13.15">
      <c r="A20" s="194">
        <v>16</v>
      </c>
      <c r="B20" s="194" t="s">
        <v>230</v>
      </c>
      <c r="C20" s="233">
        <v>6.1</v>
      </c>
      <c r="D20" s="194" t="s">
        <v>10</v>
      </c>
      <c r="E20" s="194" t="s">
        <v>206</v>
      </c>
    </row>
    <row r="21" spans="1:5">
      <c r="A21" s="194">
        <v>17</v>
      </c>
      <c r="B21" s="194" t="s">
        <v>231</v>
      </c>
      <c r="C21" s="233">
        <v>6.1</v>
      </c>
      <c r="D21" s="194" t="s">
        <v>205</v>
      </c>
      <c r="E21" s="194" t="s">
        <v>232</v>
      </c>
    </row>
    <row r="22" spans="1:5">
      <c r="A22" s="194">
        <v>18</v>
      </c>
      <c r="B22" s="194" t="s">
        <v>233</v>
      </c>
      <c r="C22" s="233">
        <v>5.8</v>
      </c>
      <c r="D22" s="194" t="s">
        <v>8</v>
      </c>
      <c r="E22" s="194" t="s">
        <v>234</v>
      </c>
    </row>
    <row r="23" spans="1:5">
      <c r="A23" s="194">
        <v>19</v>
      </c>
      <c r="B23" s="194" t="s">
        <v>235</v>
      </c>
      <c r="C23" s="233">
        <v>5.5</v>
      </c>
      <c r="D23" s="194" t="s">
        <v>8</v>
      </c>
      <c r="E23" s="194" t="s">
        <v>206</v>
      </c>
    </row>
    <row r="24" spans="1:5">
      <c r="A24" s="195"/>
      <c r="B24" s="195"/>
      <c r="C24" s="195"/>
      <c r="D24" s="195"/>
      <c r="E24" s="195"/>
    </row>
    <row r="26" spans="1:5">
      <c r="A26" s="127" t="s">
        <v>236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workbookViewId="0">
      <selection activeCell="D24" sqref="D24"/>
    </sheetView>
  </sheetViews>
  <sheetFormatPr defaultColWidth="8.7109375" defaultRowHeight="13.9"/>
  <cols>
    <col min="1" max="1" width="29.7109375" style="127" customWidth="1"/>
    <col min="2" max="2" width="15.42578125" style="127" customWidth="1"/>
    <col min="3" max="3" width="8.7109375" style="127"/>
    <col min="4" max="4" width="12.42578125" style="127" customWidth="1"/>
    <col min="5" max="6" width="8.7109375" style="127"/>
    <col min="7" max="7" width="12.42578125" style="127" customWidth="1"/>
    <col min="8" max="16384" width="8.7109375" style="127"/>
  </cols>
  <sheetData>
    <row r="1" spans="1:7">
      <c r="A1" s="127" t="s">
        <v>237</v>
      </c>
    </row>
    <row r="3" spans="1:7">
      <c r="A3" s="247"/>
      <c r="B3" s="372" t="s">
        <v>238</v>
      </c>
      <c r="C3" s="372"/>
      <c r="D3" s="368" t="s">
        <v>239</v>
      </c>
      <c r="E3" s="372" t="s">
        <v>240</v>
      </c>
      <c r="F3" s="372"/>
      <c r="G3" s="368" t="s">
        <v>239</v>
      </c>
    </row>
    <row r="4" spans="1:7">
      <c r="A4" s="195"/>
      <c r="B4" s="349">
        <v>2015</v>
      </c>
      <c r="C4" s="349">
        <v>2016</v>
      </c>
      <c r="D4" s="369"/>
      <c r="E4" s="349">
        <v>2016</v>
      </c>
      <c r="F4" s="349">
        <v>2015</v>
      </c>
      <c r="G4" s="369"/>
    </row>
    <row r="5" spans="1:7">
      <c r="A5" s="194"/>
      <c r="B5" s="350"/>
      <c r="C5" s="350"/>
      <c r="D5" s="350"/>
      <c r="E5" s="350"/>
      <c r="F5" s="350"/>
      <c r="G5" s="350"/>
    </row>
    <row r="6" spans="1:7">
      <c r="A6" s="127" t="s">
        <v>241</v>
      </c>
      <c r="B6" s="197">
        <v>6416</v>
      </c>
      <c r="C6" s="197">
        <v>6489</v>
      </c>
      <c r="D6" s="248">
        <f t="shared" ref="D6:D15" si="0">(C6-B6)/B6*100</f>
        <v>1.1377805486284289</v>
      </c>
      <c r="E6" s="197">
        <v>26180</v>
      </c>
      <c r="F6" s="190">
        <v>27596</v>
      </c>
      <c r="G6" s="248">
        <f>(E6-F6)/F6*100</f>
        <v>-5.1311784316567621</v>
      </c>
    </row>
    <row r="7" spans="1:7">
      <c r="A7" s="127" t="s">
        <v>242</v>
      </c>
      <c r="B7" s="197">
        <v>3383</v>
      </c>
      <c r="C7" s="197">
        <v>3412.9079999999999</v>
      </c>
      <c r="D7" s="248">
        <f t="shared" si="0"/>
        <v>0.88406739580253924</v>
      </c>
      <c r="E7" s="197">
        <v>8420</v>
      </c>
      <c r="F7" s="190">
        <v>8295</v>
      </c>
      <c r="G7" s="248">
        <f t="shared" ref="G7:G15" si="1">(E7-F7)/F7*100</f>
        <v>1.5069318866787222</v>
      </c>
    </row>
    <row r="8" spans="1:7">
      <c r="A8" s="127" t="s">
        <v>243</v>
      </c>
      <c r="B8" s="197">
        <v>3293</v>
      </c>
      <c r="C8" s="197">
        <v>3633.625</v>
      </c>
      <c r="D8" s="248">
        <f t="shared" si="0"/>
        <v>10.343911327057395</v>
      </c>
      <c r="E8" s="197">
        <v>11432</v>
      </c>
      <c r="F8" s="190">
        <v>9665</v>
      </c>
      <c r="G8" s="248">
        <f t="shared" si="1"/>
        <v>18.282462493533369</v>
      </c>
    </row>
    <row r="9" spans="1:7">
      <c r="A9" s="127" t="s">
        <v>244</v>
      </c>
      <c r="B9" s="197">
        <v>2774</v>
      </c>
      <c r="C9" s="197">
        <v>2803.9650000000001</v>
      </c>
      <c r="D9" s="248">
        <f t="shared" si="0"/>
        <v>1.0802090843547278</v>
      </c>
      <c r="E9" s="197">
        <v>7970</v>
      </c>
      <c r="F9" s="190">
        <v>7713</v>
      </c>
      <c r="G9" s="248">
        <f t="shared" si="1"/>
        <v>3.33203682095164</v>
      </c>
    </row>
    <row r="10" spans="1:7">
      <c r="A10" s="127" t="s">
        <v>220</v>
      </c>
      <c r="B10" s="197">
        <v>2684</v>
      </c>
      <c r="C10" s="197">
        <v>2673.3389999999999</v>
      </c>
      <c r="D10" s="248">
        <f t="shared" si="0"/>
        <v>-0.39720566318927192</v>
      </c>
      <c r="E10" s="201">
        <v>1121</v>
      </c>
      <c r="F10" s="190">
        <v>6384</v>
      </c>
      <c r="G10" s="248">
        <f t="shared" si="1"/>
        <v>-82.44047619047619</v>
      </c>
    </row>
    <row r="11" spans="1:7">
      <c r="A11" s="127" t="s">
        <v>245</v>
      </c>
      <c r="B11" s="197">
        <v>1473</v>
      </c>
      <c r="C11" s="197">
        <v>1895.665</v>
      </c>
      <c r="D11" s="248">
        <f t="shared" si="0"/>
        <v>28.69416157501697</v>
      </c>
      <c r="E11" s="197">
        <v>2829</v>
      </c>
      <c r="F11" s="190">
        <v>2598</v>
      </c>
      <c r="G11" s="248">
        <f t="shared" si="1"/>
        <v>8.8914549653579673</v>
      </c>
    </row>
    <row r="12" spans="1:7">
      <c r="A12" s="127" t="s">
        <v>246</v>
      </c>
      <c r="B12" s="197">
        <v>1436</v>
      </c>
      <c r="C12" s="197">
        <v>1420</v>
      </c>
      <c r="D12" s="248">
        <f t="shared" si="0"/>
        <v>-1.1142061281337048</v>
      </c>
      <c r="E12" s="197">
        <v>592</v>
      </c>
      <c r="F12" s="190">
        <v>594</v>
      </c>
      <c r="G12" s="248">
        <f t="shared" si="1"/>
        <v>-0.33670033670033667</v>
      </c>
    </row>
    <row r="13" spans="1:7">
      <c r="A13" s="127" t="s">
        <v>247</v>
      </c>
      <c r="B13" s="197">
        <v>1411</v>
      </c>
      <c r="C13" s="197">
        <v>1268.6130000000001</v>
      </c>
      <c r="D13" s="248">
        <f t="shared" si="0"/>
        <v>-10.091211906449322</v>
      </c>
      <c r="E13" s="197">
        <v>3825</v>
      </c>
      <c r="F13" s="190">
        <v>3948</v>
      </c>
      <c r="G13" s="248">
        <f t="shared" si="1"/>
        <v>-3.115501519756839</v>
      </c>
    </row>
    <row r="14" spans="1:7">
      <c r="A14" s="127" t="s">
        <v>248</v>
      </c>
      <c r="B14" s="197">
        <v>1292</v>
      </c>
      <c r="C14" s="197">
        <v>1246.586</v>
      </c>
      <c r="D14" s="248">
        <f t="shared" si="0"/>
        <v>-3.5150154798761601</v>
      </c>
      <c r="E14" s="197">
        <v>2828</v>
      </c>
      <c r="F14" s="190">
        <v>2868</v>
      </c>
      <c r="G14" s="248">
        <f t="shared" si="1"/>
        <v>-1.394700139470014</v>
      </c>
    </row>
    <row r="15" spans="1:7">
      <c r="A15" s="194" t="s">
        <v>249</v>
      </c>
      <c r="B15" s="246">
        <v>1130</v>
      </c>
      <c r="C15" s="246">
        <v>1511.366</v>
      </c>
      <c r="D15" s="232">
        <f t="shared" si="0"/>
        <v>33.749203539823007</v>
      </c>
      <c r="E15" s="246">
        <v>290</v>
      </c>
      <c r="F15" s="199">
        <v>277</v>
      </c>
      <c r="G15" s="232">
        <f t="shared" si="1"/>
        <v>4.6931407942238268</v>
      </c>
    </row>
    <row r="16" spans="1:7">
      <c r="A16" s="195"/>
      <c r="B16" s="195"/>
      <c r="C16" s="195"/>
      <c r="D16" s="195"/>
      <c r="E16" s="195"/>
      <c r="F16" s="195"/>
      <c r="G16" s="195"/>
    </row>
    <row r="18" spans="1:1">
      <c r="A18" s="200" t="s">
        <v>250</v>
      </c>
    </row>
  </sheetData>
  <mergeCells count="4">
    <mergeCell ref="B3:C3"/>
    <mergeCell ref="D3:D4"/>
    <mergeCell ref="E3:F3"/>
    <mergeCell ref="G3:G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32"/>
  <sheetViews>
    <sheetView zoomScale="80" zoomScaleNormal="80" workbookViewId="0">
      <selection activeCell="M10" sqref="M10"/>
    </sheetView>
  </sheetViews>
  <sheetFormatPr defaultColWidth="9.28515625" defaultRowHeight="13.9"/>
  <cols>
    <col min="1" max="1" width="22" style="301" customWidth="1"/>
    <col min="2" max="2" width="12.7109375" style="301" customWidth="1"/>
    <col min="3" max="3" width="19.28515625" style="301" customWidth="1"/>
    <col min="4" max="4" width="11.28515625" style="301" customWidth="1"/>
    <col min="5" max="5" width="10.7109375" style="301" customWidth="1"/>
    <col min="6" max="6" width="12.5703125" style="301" bestFit="1" customWidth="1"/>
    <col min="7" max="7" width="9.7109375" style="301" customWidth="1"/>
    <col min="8" max="8" width="10.28515625" style="301" customWidth="1"/>
    <col min="9" max="9" width="12.5703125" style="301" customWidth="1"/>
    <col min="10" max="16384" width="9.28515625" style="301"/>
  </cols>
  <sheetData>
    <row r="1" spans="1:10" ht="13.15">
      <c r="A1" s="300" t="s">
        <v>251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ht="13.15">
      <c r="A2" s="300"/>
      <c r="B2" s="300"/>
      <c r="C2" s="300"/>
      <c r="D2" s="300"/>
      <c r="E2" s="300"/>
      <c r="F2" s="300"/>
      <c r="G2" s="300"/>
      <c r="H2" s="300"/>
      <c r="I2" s="300"/>
      <c r="J2" s="300"/>
    </row>
    <row r="3" spans="1:10" ht="75.599999999999994" customHeight="1">
      <c r="A3" s="309" t="s">
        <v>252</v>
      </c>
      <c r="B3" s="309" t="s">
        <v>253</v>
      </c>
      <c r="C3" s="309" t="s">
        <v>254</v>
      </c>
      <c r="D3" s="309" t="s">
        <v>255</v>
      </c>
      <c r="E3" s="309" t="s">
        <v>256</v>
      </c>
      <c r="F3" s="309" t="s">
        <v>257</v>
      </c>
      <c r="G3" s="309" t="s">
        <v>258</v>
      </c>
      <c r="H3" s="309" t="s">
        <v>259</v>
      </c>
      <c r="I3" s="309" t="s">
        <v>260</v>
      </c>
      <c r="J3" s="300"/>
    </row>
    <row r="4" spans="1:10" ht="13.15">
      <c r="A4" s="312"/>
      <c r="B4" s="312"/>
      <c r="C4" s="312"/>
      <c r="D4" s="312"/>
      <c r="E4" s="312"/>
      <c r="F4" s="312"/>
      <c r="G4" s="312"/>
      <c r="H4" s="312"/>
      <c r="I4" s="312"/>
      <c r="J4" s="300"/>
    </row>
    <row r="5" spans="1:10" ht="13.15">
      <c r="A5" s="300" t="s">
        <v>261</v>
      </c>
      <c r="B5" s="302">
        <v>3758</v>
      </c>
      <c r="C5" s="302">
        <v>10654816</v>
      </c>
      <c r="D5" s="302">
        <v>2336415</v>
      </c>
      <c r="E5" s="302">
        <v>1073467</v>
      </c>
      <c r="F5" s="302">
        <v>774235</v>
      </c>
      <c r="G5" s="302">
        <v>316836</v>
      </c>
      <c r="H5" s="302">
        <v>31644</v>
      </c>
      <c r="I5" s="302">
        <v>24971</v>
      </c>
      <c r="J5" s="300"/>
    </row>
    <row r="6" spans="1:10" ht="13.15">
      <c r="A6" s="300" t="s">
        <v>262</v>
      </c>
      <c r="B6" s="302">
        <v>115</v>
      </c>
      <c r="C6" s="302">
        <v>90166</v>
      </c>
      <c r="D6" s="302">
        <v>51665</v>
      </c>
      <c r="E6" s="302">
        <v>20027</v>
      </c>
      <c r="F6" s="302">
        <v>15045</v>
      </c>
      <c r="G6" s="302">
        <v>2211</v>
      </c>
      <c r="H6" s="302">
        <v>759</v>
      </c>
      <c r="I6" s="302">
        <v>576</v>
      </c>
      <c r="J6" s="300"/>
    </row>
    <row r="7" spans="1:10" ht="13.15">
      <c r="A7" s="300" t="s">
        <v>263</v>
      </c>
      <c r="B7" s="302">
        <v>5716</v>
      </c>
      <c r="C7" s="302">
        <v>24238824</v>
      </c>
      <c r="D7" s="302">
        <v>4445492</v>
      </c>
      <c r="E7" s="302">
        <v>2353911</v>
      </c>
      <c r="F7" s="302">
        <v>1699081</v>
      </c>
      <c r="G7" s="302">
        <v>574303</v>
      </c>
      <c r="H7" s="302">
        <v>63557</v>
      </c>
      <c r="I7" s="302">
        <v>54021</v>
      </c>
      <c r="J7" s="300"/>
    </row>
    <row r="8" spans="1:10" ht="13.15">
      <c r="A8" s="300" t="s">
        <v>264</v>
      </c>
      <c r="B8" s="302">
        <v>1679</v>
      </c>
      <c r="C8" s="302">
        <v>1384895</v>
      </c>
      <c r="D8" s="302">
        <v>436873</v>
      </c>
      <c r="E8" s="302">
        <v>213561</v>
      </c>
      <c r="F8" s="302">
        <v>156301</v>
      </c>
      <c r="G8" s="302">
        <v>48878</v>
      </c>
      <c r="H8" s="302">
        <v>9853</v>
      </c>
      <c r="I8" s="302">
        <v>6719</v>
      </c>
      <c r="J8" s="300"/>
    </row>
    <row r="9" spans="1:10" ht="13.15">
      <c r="A9" s="300" t="s">
        <v>265</v>
      </c>
      <c r="B9" s="302">
        <v>583</v>
      </c>
      <c r="C9" s="302">
        <v>2824334</v>
      </c>
      <c r="D9" s="302">
        <v>613149</v>
      </c>
      <c r="E9" s="302">
        <v>374061</v>
      </c>
      <c r="F9" s="302">
        <v>273703</v>
      </c>
      <c r="G9" s="302">
        <v>124900</v>
      </c>
      <c r="H9" s="302">
        <v>9935</v>
      </c>
      <c r="I9" s="302">
        <v>8965</v>
      </c>
      <c r="J9" s="300"/>
    </row>
    <row r="10" spans="1:10" ht="13.15">
      <c r="A10" s="300" t="s">
        <v>266</v>
      </c>
      <c r="B10" s="302">
        <v>302</v>
      </c>
      <c r="C10" s="302">
        <v>1965181</v>
      </c>
      <c r="D10" s="302">
        <v>447695</v>
      </c>
      <c r="E10" s="302">
        <v>267931</v>
      </c>
      <c r="F10" s="302">
        <v>194713</v>
      </c>
      <c r="G10" s="302">
        <v>63401</v>
      </c>
      <c r="H10" s="302">
        <v>6519</v>
      </c>
      <c r="I10" s="302">
        <v>6056</v>
      </c>
      <c r="J10" s="300"/>
    </row>
    <row r="11" spans="1:10" ht="13.15">
      <c r="A11" s="300" t="s">
        <v>267</v>
      </c>
      <c r="B11" s="302">
        <v>281</v>
      </c>
      <c r="C11" s="302">
        <v>859153</v>
      </c>
      <c r="D11" s="302">
        <v>165454</v>
      </c>
      <c r="E11" s="302">
        <v>106130</v>
      </c>
      <c r="F11" s="302">
        <v>78990</v>
      </c>
      <c r="G11" s="302">
        <v>61499</v>
      </c>
      <c r="H11" s="302">
        <v>3416</v>
      </c>
      <c r="I11" s="302">
        <v>2909</v>
      </c>
      <c r="J11" s="300"/>
    </row>
    <row r="12" spans="1:10" ht="13.15">
      <c r="A12" s="300" t="s">
        <v>268</v>
      </c>
      <c r="B12" s="302">
        <v>3224</v>
      </c>
      <c r="C12" s="302">
        <v>14817291</v>
      </c>
      <c r="D12" s="302">
        <v>2241862</v>
      </c>
      <c r="E12" s="302">
        <v>1266862</v>
      </c>
      <c r="F12" s="302">
        <v>922371</v>
      </c>
      <c r="G12" s="302">
        <v>309255</v>
      </c>
      <c r="H12" s="302">
        <v>38221</v>
      </c>
      <c r="I12" s="302">
        <v>32397</v>
      </c>
      <c r="J12" s="300"/>
    </row>
    <row r="13" spans="1:10" ht="13.15">
      <c r="A13" s="300" t="s">
        <v>269</v>
      </c>
      <c r="B13" s="302">
        <v>746</v>
      </c>
      <c r="C13" s="302">
        <v>1922490</v>
      </c>
      <c r="D13" s="302">
        <v>418414</v>
      </c>
      <c r="E13" s="302">
        <v>240172</v>
      </c>
      <c r="F13" s="302">
        <v>173991</v>
      </c>
      <c r="G13" s="302">
        <v>86547</v>
      </c>
      <c r="H13" s="302">
        <v>7159</v>
      </c>
      <c r="I13" s="302">
        <v>6031</v>
      </c>
      <c r="J13" s="300"/>
    </row>
    <row r="14" spans="1:10" ht="13.15">
      <c r="A14" s="300" t="s">
        <v>270</v>
      </c>
      <c r="B14" s="302">
        <v>4683</v>
      </c>
      <c r="C14" s="302">
        <v>22728528</v>
      </c>
      <c r="D14" s="302">
        <v>4029423</v>
      </c>
      <c r="E14" s="302">
        <v>2108298</v>
      </c>
      <c r="F14" s="302">
        <v>1532800</v>
      </c>
      <c r="G14" s="302">
        <v>651553</v>
      </c>
      <c r="H14" s="302">
        <v>55434</v>
      </c>
      <c r="I14" s="302">
        <v>47622</v>
      </c>
      <c r="J14" s="300"/>
    </row>
    <row r="15" spans="1:10" ht="13.15">
      <c r="A15" s="300" t="s">
        <v>271</v>
      </c>
      <c r="B15" s="302">
        <v>2975</v>
      </c>
      <c r="C15" s="302">
        <v>4819623</v>
      </c>
      <c r="D15" s="302">
        <v>1011326</v>
      </c>
      <c r="E15" s="302">
        <v>533583</v>
      </c>
      <c r="F15" s="302">
        <v>388010</v>
      </c>
      <c r="G15" s="302">
        <v>88133</v>
      </c>
      <c r="H15" s="302">
        <v>20782</v>
      </c>
      <c r="I15" s="302">
        <v>15559</v>
      </c>
      <c r="J15" s="300"/>
    </row>
    <row r="16" spans="1:10" ht="13.15">
      <c r="A16" s="300" t="s">
        <v>272</v>
      </c>
      <c r="B16" s="302">
        <v>886</v>
      </c>
      <c r="C16" s="302">
        <v>2057473</v>
      </c>
      <c r="D16" s="302">
        <v>599982</v>
      </c>
      <c r="E16" s="302">
        <v>233051</v>
      </c>
      <c r="F16" s="302">
        <v>168607</v>
      </c>
      <c r="G16" s="302">
        <v>63844</v>
      </c>
      <c r="H16" s="302">
        <v>7865</v>
      </c>
      <c r="I16" s="302">
        <v>6429</v>
      </c>
      <c r="J16" s="300"/>
    </row>
    <row r="17" spans="1:10" ht="13.15">
      <c r="A17" s="300" t="s">
        <v>273</v>
      </c>
      <c r="B17" s="302">
        <v>1656</v>
      </c>
      <c r="C17" s="302">
        <v>1946372</v>
      </c>
      <c r="D17" s="302">
        <v>593870</v>
      </c>
      <c r="E17" s="302">
        <v>265542</v>
      </c>
      <c r="F17" s="302">
        <v>194821</v>
      </c>
      <c r="G17" s="302">
        <v>57547</v>
      </c>
      <c r="H17" s="302">
        <v>11370</v>
      </c>
      <c r="I17" s="302">
        <v>8363</v>
      </c>
      <c r="J17" s="300"/>
    </row>
    <row r="18" spans="1:10" ht="13.15">
      <c r="A18" s="300" t="s">
        <v>274</v>
      </c>
      <c r="B18" s="302">
        <v>3328</v>
      </c>
      <c r="C18" s="302">
        <v>3518804</v>
      </c>
      <c r="D18" s="302">
        <v>861829</v>
      </c>
      <c r="E18" s="302">
        <v>436907</v>
      </c>
      <c r="F18" s="302">
        <v>318474</v>
      </c>
      <c r="G18" s="302">
        <v>83759</v>
      </c>
      <c r="H18" s="302">
        <v>18395</v>
      </c>
      <c r="I18" s="302">
        <v>14181</v>
      </c>
      <c r="J18" s="300"/>
    </row>
    <row r="19" spans="1:10" ht="13.15">
      <c r="A19" s="300" t="s">
        <v>275</v>
      </c>
      <c r="B19" s="302">
        <v>1833</v>
      </c>
      <c r="C19" s="302">
        <v>2111280</v>
      </c>
      <c r="D19" s="302">
        <v>428827</v>
      </c>
      <c r="E19" s="302">
        <v>264198</v>
      </c>
      <c r="F19" s="302">
        <v>193367</v>
      </c>
      <c r="G19" s="302">
        <v>37297</v>
      </c>
      <c r="H19" s="302">
        <v>10898</v>
      </c>
      <c r="I19" s="302">
        <v>8335</v>
      </c>
      <c r="J19" s="300"/>
    </row>
    <row r="20" spans="1:10">
      <c r="A20" s="300" t="s">
        <v>276</v>
      </c>
      <c r="B20" s="302">
        <v>540</v>
      </c>
      <c r="C20" s="302">
        <v>452384</v>
      </c>
      <c r="D20" s="302">
        <v>87910</v>
      </c>
      <c r="E20" s="302">
        <v>45787</v>
      </c>
      <c r="F20" s="302">
        <v>33710</v>
      </c>
      <c r="G20" s="302">
        <v>10138</v>
      </c>
      <c r="H20" s="302">
        <v>2440</v>
      </c>
      <c r="I20" s="302">
        <v>1675</v>
      </c>
      <c r="J20" s="300"/>
    </row>
    <row r="21" spans="1:10">
      <c r="A21" s="300" t="s">
        <v>277</v>
      </c>
      <c r="B21" s="302">
        <v>5458</v>
      </c>
      <c r="C21" s="302">
        <v>7745700</v>
      </c>
      <c r="D21" s="302">
        <v>1302050</v>
      </c>
      <c r="E21" s="302">
        <v>730567</v>
      </c>
      <c r="F21" s="302">
        <v>533606</v>
      </c>
      <c r="G21" s="302">
        <v>233812</v>
      </c>
      <c r="H21" s="302">
        <v>31659</v>
      </c>
      <c r="I21" s="302">
        <v>25435</v>
      </c>
      <c r="J21" s="300"/>
    </row>
    <row r="22" spans="1:10">
      <c r="A22" s="300" t="s">
        <v>278</v>
      </c>
      <c r="B22" s="302">
        <v>4501</v>
      </c>
      <c r="C22" s="302">
        <v>5054948</v>
      </c>
      <c r="D22" s="302">
        <v>796356</v>
      </c>
      <c r="E22" s="302">
        <v>473589</v>
      </c>
      <c r="F22" s="302">
        <v>348361</v>
      </c>
      <c r="G22" s="302">
        <v>134269</v>
      </c>
      <c r="H22" s="302">
        <v>24069</v>
      </c>
      <c r="I22" s="302">
        <v>18218</v>
      </c>
      <c r="J22" s="300"/>
    </row>
    <row r="23" spans="1:10">
      <c r="A23" s="300" t="s">
        <v>279</v>
      </c>
      <c r="B23" s="302">
        <v>785</v>
      </c>
      <c r="C23" s="302">
        <v>527530</v>
      </c>
      <c r="D23" s="302">
        <v>155439</v>
      </c>
      <c r="E23" s="302">
        <v>82660</v>
      </c>
      <c r="F23" s="302">
        <v>60545</v>
      </c>
      <c r="G23" s="302">
        <v>13866</v>
      </c>
      <c r="H23" s="302">
        <v>3616</v>
      </c>
      <c r="I23" s="302">
        <v>2547</v>
      </c>
      <c r="J23" s="300"/>
    </row>
    <row r="24" spans="1:10">
      <c r="A24" s="300" t="s">
        <v>280</v>
      </c>
      <c r="B24" s="302">
        <v>2500</v>
      </c>
      <c r="C24" s="302">
        <v>1003914</v>
      </c>
      <c r="D24" s="302">
        <v>227541</v>
      </c>
      <c r="E24" s="302">
        <v>129844</v>
      </c>
      <c r="F24" s="302">
        <v>95915</v>
      </c>
      <c r="G24" s="302">
        <v>47008</v>
      </c>
      <c r="H24" s="302">
        <v>8663</v>
      </c>
      <c r="I24" s="302">
        <v>5664</v>
      </c>
      <c r="J24" s="300"/>
    </row>
    <row r="25" spans="1:10">
      <c r="A25" s="300" t="s">
        <v>281</v>
      </c>
      <c r="B25" s="302">
        <v>6521</v>
      </c>
      <c r="C25" s="302">
        <v>3086924</v>
      </c>
      <c r="D25" s="302">
        <v>655351</v>
      </c>
      <c r="E25" s="302">
        <v>363972</v>
      </c>
      <c r="F25" s="302">
        <v>271831</v>
      </c>
      <c r="G25" s="302">
        <v>110774</v>
      </c>
      <c r="H25" s="302">
        <v>24082</v>
      </c>
      <c r="I25" s="302">
        <v>15856</v>
      </c>
      <c r="J25" s="300"/>
    </row>
    <row r="26" spans="1:10">
      <c r="A26" s="300" t="s">
        <v>282</v>
      </c>
      <c r="B26" s="302">
        <v>1869</v>
      </c>
      <c r="C26" s="302">
        <v>1585102</v>
      </c>
      <c r="D26" s="302">
        <v>307979</v>
      </c>
      <c r="E26" s="302">
        <v>182710</v>
      </c>
      <c r="F26" s="302">
        <v>135131</v>
      </c>
      <c r="G26" s="302">
        <v>34063</v>
      </c>
      <c r="H26" s="302">
        <v>9046</v>
      </c>
      <c r="I26" s="302">
        <v>6486</v>
      </c>
      <c r="J26" s="300"/>
    </row>
    <row r="27" spans="1:10">
      <c r="A27" s="314" t="s">
        <v>15</v>
      </c>
      <c r="B27" s="308">
        <f t="shared" ref="B27:I27" si="0">SUM(B5:B26)-B9</f>
        <v>53356</v>
      </c>
      <c r="C27" s="308">
        <f t="shared" si="0"/>
        <v>112571398</v>
      </c>
      <c r="D27" s="308">
        <f t="shared" si="0"/>
        <v>21601753</v>
      </c>
      <c r="E27" s="308">
        <f t="shared" si="0"/>
        <v>11392769</v>
      </c>
      <c r="F27" s="308">
        <f t="shared" si="0"/>
        <v>8289905</v>
      </c>
      <c r="G27" s="308">
        <f t="shared" si="0"/>
        <v>3028993</v>
      </c>
      <c r="H27" s="308">
        <f t="shared" si="0"/>
        <v>389447</v>
      </c>
      <c r="I27" s="308">
        <f t="shared" si="0"/>
        <v>310050</v>
      </c>
      <c r="J27" s="300"/>
    </row>
    <row r="28" spans="1:10">
      <c r="A28" s="310"/>
      <c r="B28" s="311"/>
      <c r="C28" s="311"/>
      <c r="D28" s="311"/>
      <c r="E28" s="311"/>
      <c r="F28" s="311"/>
      <c r="G28" s="311"/>
      <c r="H28" s="311"/>
      <c r="I28" s="311"/>
      <c r="J28" s="300"/>
    </row>
    <row r="30" spans="1:10">
      <c r="A30" s="301" t="s">
        <v>283</v>
      </c>
      <c r="C30" s="307"/>
    </row>
    <row r="32" spans="1:10" ht="14.25" customHeight="1"/>
  </sheetData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J53"/>
  <sheetViews>
    <sheetView topLeftCell="A24" zoomScale="90" zoomScaleNormal="90" workbookViewId="0">
      <selection activeCell="B53" sqref="B53"/>
    </sheetView>
  </sheetViews>
  <sheetFormatPr defaultColWidth="8.7109375" defaultRowHeight="13.9"/>
  <cols>
    <col min="1" max="3" width="8.7109375" style="127"/>
    <col min="4" max="5" width="8.7109375" style="127" bestFit="1" customWidth="1"/>
    <col min="6" max="6" width="12.7109375" style="127" customWidth="1"/>
    <col min="7" max="7" width="8.7109375" style="127" bestFit="1" customWidth="1"/>
    <col min="8" max="8" width="10.28515625" style="127" bestFit="1" customWidth="1"/>
    <col min="9" max="10" width="8.7109375" style="127" bestFit="1" customWidth="1"/>
    <col min="11" max="12" width="8.7109375" style="127"/>
    <col min="13" max="13" width="13.42578125" style="127" customWidth="1"/>
    <col min="14" max="20" width="10.28515625" style="127" bestFit="1" customWidth="1"/>
    <col min="21" max="16384" width="8.7109375" style="127"/>
  </cols>
  <sheetData>
    <row r="2" spans="2:10">
      <c r="B2" s="127" t="s">
        <v>284</v>
      </c>
    </row>
    <row r="4" spans="2:10" ht="13.15">
      <c r="D4" s="127" t="s">
        <v>285</v>
      </c>
    </row>
    <row r="6" spans="2:10" ht="13.15">
      <c r="D6" s="127">
        <v>2010</v>
      </c>
      <c r="E6" s="127">
        <v>2011</v>
      </c>
      <c r="F6" s="127">
        <v>2012</v>
      </c>
      <c r="G6" s="127">
        <v>2013</v>
      </c>
      <c r="H6" s="127">
        <v>2014</v>
      </c>
      <c r="I6" s="127">
        <v>2015</v>
      </c>
      <c r="J6" s="127">
        <v>2016</v>
      </c>
    </row>
    <row r="7" spans="2:10" ht="13.15">
      <c r="C7" s="127" t="s">
        <v>286</v>
      </c>
      <c r="D7" s="190">
        <v>9.3058201391196587</v>
      </c>
      <c r="E7" s="190">
        <v>10.031468393440266</v>
      </c>
      <c r="F7" s="190">
        <v>10.500291072442863</v>
      </c>
      <c r="G7" s="190">
        <v>11.249806642996347</v>
      </c>
      <c r="H7" s="190">
        <v>11.473581156718412</v>
      </c>
      <c r="I7" s="190">
        <v>12.234635194143047</v>
      </c>
      <c r="J7" s="189">
        <v>13.351417731263403</v>
      </c>
    </row>
    <row r="8" spans="2:10" ht="13.15">
      <c r="C8" s="127" t="s">
        <v>287</v>
      </c>
      <c r="D8" s="190">
        <v>21.133616263989687</v>
      </c>
      <c r="E8" s="190">
        <v>20.23087885930682</v>
      </c>
      <c r="F8" s="190">
        <v>21.828349912728495</v>
      </c>
      <c r="G8" s="190">
        <v>22.361284797321201</v>
      </c>
      <c r="H8" s="190">
        <v>23.779738085642876</v>
      </c>
      <c r="I8" s="190">
        <v>24.15986648562421</v>
      </c>
      <c r="J8" s="189">
        <v>25.162216408326472</v>
      </c>
    </row>
    <row r="9" spans="2:10" ht="13.15">
      <c r="C9" s="127" t="s">
        <v>221</v>
      </c>
      <c r="D9" s="190">
        <v>21.845576292172737</v>
      </c>
      <c r="E9" s="190">
        <v>23.353545899927717</v>
      </c>
      <c r="F9" s="190">
        <v>24.716991159543376</v>
      </c>
      <c r="G9" s="190">
        <v>28.35725026230056</v>
      </c>
      <c r="H9" s="190">
        <v>27.799777279414993</v>
      </c>
      <c r="I9" s="190">
        <v>30.120983339036485</v>
      </c>
      <c r="J9" s="189">
        <v>29.608784699741907</v>
      </c>
    </row>
    <row r="10" spans="2:10" ht="13.15">
      <c r="C10" s="127" t="s">
        <v>288</v>
      </c>
      <c r="D10" s="189">
        <v>16.816720383283798</v>
      </c>
      <c r="E10" s="189">
        <v>17.004036541965089</v>
      </c>
      <c r="F10" s="189">
        <v>16.872861684411188</v>
      </c>
      <c r="G10" s="189">
        <v>18.773563775722199</v>
      </c>
      <c r="H10" s="189">
        <v>19.296884176870204</v>
      </c>
      <c r="I10" s="189">
        <v>20.197829486242004</v>
      </c>
      <c r="J10" s="189">
        <v>20.571106684061601</v>
      </c>
    </row>
    <row r="11" spans="2:10" ht="13.15">
      <c r="C11" s="127" t="s">
        <v>289</v>
      </c>
      <c r="D11" s="189">
        <v>32.340530283341892</v>
      </c>
      <c r="E11" s="189">
        <v>33.473032026274169</v>
      </c>
      <c r="F11" s="189">
        <v>34.987736025851149</v>
      </c>
      <c r="G11" s="189">
        <v>36.936080539706815</v>
      </c>
      <c r="H11" s="189">
        <v>37.562661433367957</v>
      </c>
      <c r="I11" s="189">
        <v>37.981345258268817</v>
      </c>
      <c r="J11" s="189">
        <v>38.941415320824099</v>
      </c>
    </row>
    <row r="13" spans="2:10" ht="13.15">
      <c r="E13" s="127">
        <v>2010</v>
      </c>
      <c r="F13" s="127">
        <v>2011</v>
      </c>
      <c r="G13" s="127">
        <v>2012</v>
      </c>
      <c r="H13" s="127">
        <v>2103</v>
      </c>
      <c r="I13" s="127">
        <v>2014</v>
      </c>
      <c r="J13" s="127">
        <v>2015</v>
      </c>
    </row>
    <row r="14" spans="2:10" ht="13.15">
      <c r="D14" s="127" t="s">
        <v>286</v>
      </c>
      <c r="E14" s="190">
        <v>1217219</v>
      </c>
      <c r="F14" s="190">
        <v>1248966</v>
      </c>
      <c r="G14" s="190">
        <v>1281023</v>
      </c>
      <c r="H14" s="190">
        <v>1196802</v>
      </c>
      <c r="I14" s="190">
        <v>1269940</v>
      </c>
      <c r="J14" s="190">
        <v>1358702</v>
      </c>
    </row>
    <row r="15" spans="2:10" ht="13.15">
      <c r="E15" s="190"/>
      <c r="F15" s="190"/>
      <c r="G15" s="190"/>
      <c r="H15" s="190"/>
      <c r="I15" s="190"/>
      <c r="J15" s="190"/>
    </row>
    <row r="16" spans="2:10" ht="13.15">
      <c r="E16" s="190"/>
      <c r="F16" s="190"/>
      <c r="G16" s="190"/>
      <c r="H16" s="190"/>
      <c r="I16" s="190"/>
      <c r="J16" s="190"/>
    </row>
    <row r="17" spans="2:10" ht="13.15">
      <c r="D17" s="127" t="s">
        <v>287</v>
      </c>
      <c r="E17" s="127">
        <v>1090513</v>
      </c>
      <c r="F17" s="127">
        <v>1057713</v>
      </c>
      <c r="G17" s="127">
        <v>1059506</v>
      </c>
      <c r="H17" s="127">
        <v>1102415</v>
      </c>
      <c r="I17" s="127">
        <v>1188073</v>
      </c>
      <c r="J17" s="127">
        <v>1197309</v>
      </c>
    </row>
    <row r="18" spans="2:10" ht="13.15">
      <c r="D18" s="127" t="s">
        <v>290</v>
      </c>
      <c r="E18" s="190">
        <v>1479530</v>
      </c>
      <c r="F18" s="190">
        <v>1486675</v>
      </c>
      <c r="G18" s="190">
        <v>1504969</v>
      </c>
      <c r="H18" s="190">
        <v>1538584</v>
      </c>
      <c r="I18" s="190">
        <v>1575479</v>
      </c>
      <c r="J18" s="190">
        <v>1663588</v>
      </c>
    </row>
    <row r="19" spans="2:10" ht="13.15">
      <c r="D19" s="127" t="s">
        <v>288</v>
      </c>
      <c r="E19" s="127">
        <v>2526146</v>
      </c>
      <c r="F19" s="127">
        <v>2427683</v>
      </c>
      <c r="G19" s="127">
        <v>2571130</v>
      </c>
      <c r="H19" s="127">
        <v>2729675</v>
      </c>
      <c r="I19" s="127">
        <v>2707168</v>
      </c>
      <c r="J19" s="127">
        <v>2574162</v>
      </c>
    </row>
    <row r="20" spans="2:10" ht="13.15">
      <c r="D20" s="127" t="s">
        <v>289</v>
      </c>
      <c r="E20" s="127">
        <v>1894393</v>
      </c>
      <c r="F20" s="127">
        <v>1968839</v>
      </c>
      <c r="G20" s="127">
        <v>1985793</v>
      </c>
      <c r="H20" s="127">
        <v>2002844</v>
      </c>
      <c r="I20" s="127">
        <v>2096077</v>
      </c>
      <c r="J20" s="127">
        <v>2197078</v>
      </c>
    </row>
    <row r="24" spans="2:10" ht="15">
      <c r="B24" s="127" t="s">
        <v>291</v>
      </c>
    </row>
    <row r="51" spans="2:2" ht="15">
      <c r="B51" s="127" t="s">
        <v>292</v>
      </c>
    </row>
    <row r="53" spans="2:2">
      <c r="B53" s="127" t="s">
        <v>293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J30"/>
  <sheetViews>
    <sheetView zoomScale="80" zoomScaleNormal="80" workbookViewId="0">
      <selection activeCell="M6" sqref="M6"/>
    </sheetView>
  </sheetViews>
  <sheetFormatPr defaultColWidth="9.28515625" defaultRowHeight="13.9"/>
  <cols>
    <col min="1" max="1" width="22" style="301" customWidth="1"/>
    <col min="2" max="3" width="13.28515625" style="301" customWidth="1"/>
    <col min="4" max="4" width="15.28515625" style="301" customWidth="1"/>
    <col min="5" max="5" width="12.42578125" style="301" customWidth="1"/>
    <col min="6" max="6" width="12.5703125" style="301" customWidth="1"/>
    <col min="7" max="7" width="15.28515625" style="301" customWidth="1"/>
    <col min="8" max="8" width="12.5703125" style="301" customWidth="1"/>
    <col min="9" max="9" width="15.28515625" style="301" customWidth="1"/>
    <col min="10" max="16384" width="9.28515625" style="301"/>
  </cols>
  <sheetData>
    <row r="1" spans="1:10" ht="13.15">
      <c r="A1" s="300" t="s">
        <v>294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ht="13.15">
      <c r="A2" s="300"/>
      <c r="B2" s="300"/>
      <c r="C2" s="300"/>
      <c r="D2" s="300"/>
      <c r="E2" s="300"/>
      <c r="F2" s="300"/>
      <c r="G2" s="300"/>
      <c r="H2" s="300"/>
      <c r="I2" s="300"/>
      <c r="J2" s="300"/>
    </row>
    <row r="3" spans="1:10" ht="56.1" customHeight="1">
      <c r="A3" s="309" t="s">
        <v>252</v>
      </c>
      <c r="B3" s="309" t="s">
        <v>295</v>
      </c>
      <c r="C3" s="309" t="s">
        <v>296</v>
      </c>
      <c r="D3" s="309" t="s">
        <v>297</v>
      </c>
      <c r="E3" s="309" t="s">
        <v>298</v>
      </c>
      <c r="F3" s="309" t="s">
        <v>299</v>
      </c>
      <c r="G3" s="309" t="s">
        <v>300</v>
      </c>
      <c r="H3" s="309" t="s">
        <v>301</v>
      </c>
      <c r="I3" s="309" t="s">
        <v>302</v>
      </c>
      <c r="J3" s="300"/>
    </row>
    <row r="4" spans="1:10" ht="26.25" customHeight="1">
      <c r="A4" s="315"/>
      <c r="B4" s="316"/>
      <c r="C4" s="316"/>
      <c r="D4" s="316"/>
      <c r="E4" s="316"/>
      <c r="F4" s="316"/>
      <c r="G4" s="316"/>
      <c r="H4" s="316"/>
      <c r="I4" s="316"/>
      <c r="J4" s="300"/>
    </row>
    <row r="5" spans="1:10" ht="13.15">
      <c r="A5" s="300" t="s">
        <v>261</v>
      </c>
      <c r="B5" s="302">
        <v>331</v>
      </c>
      <c r="C5" s="302">
        <v>2546344</v>
      </c>
      <c r="D5" s="302">
        <v>514568</v>
      </c>
      <c r="E5" s="302">
        <v>225029</v>
      </c>
      <c r="F5" s="302">
        <v>161204</v>
      </c>
      <c r="G5" s="302">
        <v>117299</v>
      </c>
      <c r="H5" s="302">
        <v>4975</v>
      </c>
      <c r="I5" s="302">
        <v>4569</v>
      </c>
      <c r="J5" s="300"/>
    </row>
    <row r="6" spans="1:10" ht="13.15">
      <c r="A6" s="300" t="s">
        <v>262</v>
      </c>
      <c r="B6" s="302">
        <v>13</v>
      </c>
      <c r="C6" s="302">
        <v>67148</v>
      </c>
      <c r="D6" s="302">
        <v>24849</v>
      </c>
      <c r="E6" s="302">
        <v>10518</v>
      </c>
      <c r="F6" s="302">
        <v>7526</v>
      </c>
      <c r="G6" s="302">
        <v>873</v>
      </c>
      <c r="H6" s="302">
        <v>217</v>
      </c>
      <c r="I6" s="302">
        <v>200</v>
      </c>
      <c r="J6" s="300"/>
    </row>
    <row r="7" spans="1:10" ht="13.15">
      <c r="A7" s="300" t="s">
        <v>263</v>
      </c>
      <c r="B7" s="302">
        <v>268</v>
      </c>
      <c r="C7" s="302">
        <v>4074934</v>
      </c>
      <c r="D7" s="302">
        <v>926290</v>
      </c>
      <c r="E7" s="302">
        <v>358071</v>
      </c>
      <c r="F7" s="302">
        <v>252885</v>
      </c>
      <c r="G7" s="302">
        <v>88308</v>
      </c>
      <c r="H7" s="302">
        <v>6053</v>
      </c>
      <c r="I7" s="302">
        <v>5740</v>
      </c>
      <c r="J7" s="300"/>
    </row>
    <row r="8" spans="1:10" ht="13.15">
      <c r="A8" s="300" t="s">
        <v>264</v>
      </c>
      <c r="B8" s="302">
        <v>45</v>
      </c>
      <c r="C8" s="302">
        <v>36014</v>
      </c>
      <c r="D8" s="302">
        <v>5896</v>
      </c>
      <c r="E8" s="302">
        <v>3604</v>
      </c>
      <c r="F8" s="302">
        <v>2646</v>
      </c>
      <c r="G8" s="302">
        <v>611</v>
      </c>
      <c r="H8" s="302">
        <v>136</v>
      </c>
      <c r="I8" s="302">
        <v>93</v>
      </c>
      <c r="J8" s="300"/>
    </row>
    <row r="9" spans="1:10" ht="13.15">
      <c r="A9" s="300" t="s">
        <v>265</v>
      </c>
      <c r="B9" s="302">
        <v>166</v>
      </c>
      <c r="C9" s="302">
        <v>1150899</v>
      </c>
      <c r="D9" s="302">
        <v>211163</v>
      </c>
      <c r="E9" s="302">
        <v>110855</v>
      </c>
      <c r="F9" s="302">
        <v>82420</v>
      </c>
      <c r="G9" s="302">
        <v>41120</v>
      </c>
      <c r="H9" s="302">
        <v>2413</v>
      </c>
      <c r="I9" s="302">
        <v>2188</v>
      </c>
      <c r="J9" s="300"/>
    </row>
    <row r="10" spans="1:10" ht="13.15">
      <c r="A10" s="300" t="s">
        <v>266</v>
      </c>
      <c r="B10" s="302">
        <v>70</v>
      </c>
      <c r="C10" s="302">
        <v>429347</v>
      </c>
      <c r="D10" s="302">
        <v>99911</v>
      </c>
      <c r="E10" s="302">
        <v>55712</v>
      </c>
      <c r="F10" s="302">
        <v>41847</v>
      </c>
      <c r="G10" s="302">
        <v>22427</v>
      </c>
      <c r="H10" s="302">
        <v>1107</v>
      </c>
      <c r="I10" s="302">
        <v>1022</v>
      </c>
      <c r="J10" s="300"/>
    </row>
    <row r="11" spans="1:10" ht="13.15">
      <c r="A11" s="300" t="s">
        <v>267</v>
      </c>
      <c r="B11" s="302">
        <v>96</v>
      </c>
      <c r="C11" s="302">
        <v>721552</v>
      </c>
      <c r="D11" s="302">
        <v>111252</v>
      </c>
      <c r="E11" s="302">
        <v>55143</v>
      </c>
      <c r="F11" s="302">
        <v>40573</v>
      </c>
      <c r="G11" s="302">
        <v>18693</v>
      </c>
      <c r="H11" s="302">
        <v>1306</v>
      </c>
      <c r="I11" s="302">
        <v>1166</v>
      </c>
      <c r="J11" s="300"/>
    </row>
    <row r="12" spans="1:10" ht="13.15">
      <c r="A12" s="300" t="s">
        <v>268</v>
      </c>
      <c r="B12" s="302">
        <v>347</v>
      </c>
      <c r="C12" s="302">
        <v>3647069</v>
      </c>
      <c r="D12" s="302">
        <v>795350</v>
      </c>
      <c r="E12" s="302">
        <v>330327</v>
      </c>
      <c r="F12" s="302">
        <v>235915</v>
      </c>
      <c r="G12" s="302">
        <v>93596</v>
      </c>
      <c r="H12" s="302">
        <v>6701</v>
      </c>
      <c r="I12" s="302">
        <v>6232</v>
      </c>
      <c r="J12" s="300"/>
    </row>
    <row r="13" spans="1:10" ht="13.15">
      <c r="A13" s="300" t="s">
        <v>269</v>
      </c>
      <c r="B13" s="302">
        <v>66</v>
      </c>
      <c r="C13" s="302">
        <v>302997</v>
      </c>
      <c r="D13" s="302">
        <v>51072</v>
      </c>
      <c r="E13" s="302">
        <v>26213</v>
      </c>
      <c r="F13" s="302">
        <v>18871</v>
      </c>
      <c r="G13" s="302">
        <v>7633</v>
      </c>
      <c r="H13" s="302">
        <v>676</v>
      </c>
      <c r="I13" s="302">
        <v>590</v>
      </c>
      <c r="J13" s="300"/>
    </row>
    <row r="14" spans="1:10" ht="13.15">
      <c r="A14" s="300" t="s">
        <v>270</v>
      </c>
      <c r="B14" s="302">
        <v>167</v>
      </c>
      <c r="C14" s="302">
        <v>1468247</v>
      </c>
      <c r="D14" s="302">
        <v>192024</v>
      </c>
      <c r="E14" s="302">
        <v>120552</v>
      </c>
      <c r="F14" s="302">
        <v>86484</v>
      </c>
      <c r="G14" s="302">
        <v>38839</v>
      </c>
      <c r="H14" s="302">
        <v>2773</v>
      </c>
      <c r="I14" s="302">
        <v>2453</v>
      </c>
      <c r="J14" s="300"/>
    </row>
    <row r="15" spans="1:10" ht="13.15">
      <c r="A15" s="300" t="s">
        <v>271</v>
      </c>
      <c r="B15" s="302">
        <v>163</v>
      </c>
      <c r="C15" s="302">
        <v>872518</v>
      </c>
      <c r="D15" s="302">
        <v>218634</v>
      </c>
      <c r="E15" s="302">
        <v>80662</v>
      </c>
      <c r="F15" s="302">
        <v>58873</v>
      </c>
      <c r="G15" s="302">
        <v>15191</v>
      </c>
      <c r="H15" s="302">
        <v>2006</v>
      </c>
      <c r="I15" s="302">
        <v>1817</v>
      </c>
      <c r="J15" s="300"/>
    </row>
    <row r="16" spans="1:10" ht="13.15">
      <c r="A16" s="300" t="s">
        <v>272</v>
      </c>
      <c r="B16" s="302">
        <v>49</v>
      </c>
      <c r="C16" s="302">
        <v>158327</v>
      </c>
      <c r="D16" s="302">
        <v>38668</v>
      </c>
      <c r="E16" s="302">
        <v>21286</v>
      </c>
      <c r="F16" s="302">
        <v>15593</v>
      </c>
      <c r="G16" s="302">
        <v>27114</v>
      </c>
      <c r="H16" s="302">
        <v>589</v>
      </c>
      <c r="I16" s="302">
        <v>535</v>
      </c>
      <c r="J16" s="300"/>
    </row>
    <row r="17" spans="1:10" ht="13.15">
      <c r="A17" s="300" t="s">
        <v>273</v>
      </c>
      <c r="B17" s="302">
        <v>94</v>
      </c>
      <c r="C17" s="302">
        <v>162457</v>
      </c>
      <c r="D17" s="302">
        <v>33188</v>
      </c>
      <c r="E17" s="302">
        <v>18644</v>
      </c>
      <c r="F17" s="302">
        <v>13869</v>
      </c>
      <c r="G17" s="302">
        <v>5998</v>
      </c>
      <c r="H17" s="302">
        <v>637</v>
      </c>
      <c r="I17" s="302">
        <v>516</v>
      </c>
      <c r="J17" s="300"/>
    </row>
    <row r="18" spans="1:10" ht="13.15">
      <c r="A18" s="300" t="s">
        <v>274</v>
      </c>
      <c r="B18" s="302">
        <v>131</v>
      </c>
      <c r="C18" s="302">
        <v>905959</v>
      </c>
      <c r="D18" s="302">
        <v>125165</v>
      </c>
      <c r="E18" s="302">
        <v>64491</v>
      </c>
      <c r="F18" s="302">
        <v>45704</v>
      </c>
      <c r="G18" s="302">
        <v>24396</v>
      </c>
      <c r="H18" s="302">
        <v>1348</v>
      </c>
      <c r="I18" s="302">
        <v>1261</v>
      </c>
      <c r="J18" s="300"/>
    </row>
    <row r="19" spans="1:10" ht="13.15">
      <c r="A19" s="300" t="s">
        <v>275</v>
      </c>
      <c r="B19" s="302">
        <v>152</v>
      </c>
      <c r="C19" s="302">
        <v>370714</v>
      </c>
      <c r="D19" s="302">
        <v>96725</v>
      </c>
      <c r="E19" s="302">
        <v>46041</v>
      </c>
      <c r="F19" s="302">
        <v>34138</v>
      </c>
      <c r="G19" s="302">
        <v>19905</v>
      </c>
      <c r="H19" s="302">
        <v>1304</v>
      </c>
      <c r="I19" s="302">
        <v>1118</v>
      </c>
      <c r="J19" s="300"/>
    </row>
    <row r="20" spans="1:10" ht="13.15">
      <c r="A20" s="300" t="s">
        <v>276</v>
      </c>
      <c r="B20" s="302">
        <v>21</v>
      </c>
      <c r="C20" s="302">
        <v>20711</v>
      </c>
      <c r="D20" s="302">
        <v>3628</v>
      </c>
      <c r="E20" s="302">
        <v>2346</v>
      </c>
      <c r="F20" s="302">
        <v>1824</v>
      </c>
      <c r="G20" s="302">
        <v>210</v>
      </c>
      <c r="H20" s="302">
        <v>109</v>
      </c>
      <c r="I20" s="302">
        <v>81</v>
      </c>
      <c r="J20" s="300"/>
    </row>
    <row r="21" spans="1:10">
      <c r="A21" s="300" t="s">
        <v>277</v>
      </c>
      <c r="B21" s="302">
        <v>299</v>
      </c>
      <c r="C21" s="302">
        <v>524941</v>
      </c>
      <c r="D21" s="302">
        <v>147307</v>
      </c>
      <c r="E21" s="302">
        <v>70623</v>
      </c>
      <c r="F21" s="302">
        <v>50660</v>
      </c>
      <c r="G21" s="302">
        <v>22838</v>
      </c>
      <c r="H21" s="302">
        <v>1903</v>
      </c>
      <c r="I21" s="302">
        <v>1641</v>
      </c>
      <c r="J21" s="300"/>
    </row>
    <row r="22" spans="1:10">
      <c r="A22" s="300" t="s">
        <v>278</v>
      </c>
      <c r="B22" s="302">
        <v>380</v>
      </c>
      <c r="C22" s="302">
        <v>805731</v>
      </c>
      <c r="D22" s="302">
        <v>145926</v>
      </c>
      <c r="E22" s="302">
        <v>64193</v>
      </c>
      <c r="F22" s="302">
        <v>47427</v>
      </c>
      <c r="G22" s="302">
        <v>31113</v>
      </c>
      <c r="H22" s="302">
        <v>2015</v>
      </c>
      <c r="I22" s="302">
        <v>1766</v>
      </c>
      <c r="J22" s="300"/>
    </row>
    <row r="23" spans="1:10">
      <c r="A23" s="300" t="s">
        <v>279</v>
      </c>
      <c r="B23" s="302">
        <v>47</v>
      </c>
      <c r="C23" s="302">
        <v>133307</v>
      </c>
      <c r="D23" s="302">
        <v>33422</v>
      </c>
      <c r="E23" s="302">
        <v>20124</v>
      </c>
      <c r="F23" s="302">
        <v>14452</v>
      </c>
      <c r="G23" s="302">
        <v>2060</v>
      </c>
      <c r="H23" s="302">
        <v>482</v>
      </c>
      <c r="I23" s="302">
        <v>456</v>
      </c>
      <c r="J23" s="300"/>
    </row>
    <row r="24" spans="1:10">
      <c r="A24" s="300" t="s">
        <v>280</v>
      </c>
      <c r="B24" s="302">
        <v>96</v>
      </c>
      <c r="C24" s="302">
        <v>96133</v>
      </c>
      <c r="D24" s="302">
        <v>25070</v>
      </c>
      <c r="E24" s="302">
        <v>7971</v>
      </c>
      <c r="F24" s="302">
        <v>5867</v>
      </c>
      <c r="G24" s="302">
        <v>4211</v>
      </c>
      <c r="H24" s="302">
        <v>353</v>
      </c>
      <c r="I24" s="302">
        <v>256</v>
      </c>
      <c r="J24" s="300"/>
    </row>
    <row r="25" spans="1:10">
      <c r="A25" s="300" t="s">
        <v>281</v>
      </c>
      <c r="B25" s="302">
        <v>320</v>
      </c>
      <c r="C25" s="302">
        <v>876598</v>
      </c>
      <c r="D25" s="302">
        <v>142841</v>
      </c>
      <c r="E25" s="302">
        <v>70649</v>
      </c>
      <c r="F25" s="302">
        <v>51772</v>
      </c>
      <c r="G25" s="302">
        <v>15363</v>
      </c>
      <c r="H25" s="302">
        <v>2151</v>
      </c>
      <c r="I25" s="302">
        <v>1877</v>
      </c>
      <c r="J25" s="300"/>
    </row>
    <row r="26" spans="1:10">
      <c r="A26" s="300" t="s">
        <v>282</v>
      </c>
      <c r="B26" s="302">
        <v>121</v>
      </c>
      <c r="C26" s="302">
        <v>407083</v>
      </c>
      <c r="D26" s="302">
        <v>74189</v>
      </c>
      <c r="E26" s="302">
        <v>35070</v>
      </c>
      <c r="F26" s="302">
        <v>25979</v>
      </c>
      <c r="G26" s="302">
        <v>6935</v>
      </c>
      <c r="H26" s="302">
        <v>1014</v>
      </c>
      <c r="I26" s="302">
        <v>876</v>
      </c>
      <c r="J26" s="300"/>
    </row>
    <row r="27" spans="1:10" s="306" customFormat="1">
      <c r="A27" s="314" t="s">
        <v>15</v>
      </c>
      <c r="B27" s="308">
        <f t="shared" ref="B27:I27" si="0">SUM(B5:B26)-B9</f>
        <v>3276</v>
      </c>
      <c r="C27" s="308">
        <f t="shared" si="0"/>
        <v>18628131</v>
      </c>
      <c r="D27" s="308">
        <f t="shared" si="0"/>
        <v>3805975</v>
      </c>
      <c r="E27" s="308">
        <f t="shared" si="0"/>
        <v>1687269</v>
      </c>
      <c r="F27" s="308">
        <f t="shared" si="0"/>
        <v>1214109</v>
      </c>
      <c r="G27" s="308">
        <f t="shared" si="0"/>
        <v>563613</v>
      </c>
      <c r="H27" s="308">
        <f t="shared" si="0"/>
        <v>37855</v>
      </c>
      <c r="I27" s="308">
        <f t="shared" si="0"/>
        <v>34265</v>
      </c>
      <c r="J27" s="305"/>
    </row>
    <row r="28" spans="1:10" s="306" customFormat="1">
      <c r="A28" s="303"/>
      <c r="B28" s="304"/>
      <c r="C28" s="304"/>
      <c r="D28" s="304"/>
      <c r="E28" s="304"/>
      <c r="F28" s="304"/>
      <c r="G28" s="304"/>
      <c r="H28" s="304"/>
      <c r="I28" s="304"/>
      <c r="J28" s="305"/>
    </row>
    <row r="30" spans="1:10">
      <c r="A30" s="301" t="s">
        <v>283</v>
      </c>
      <c r="C30" s="307"/>
    </row>
  </sheetData>
  <pageMargins left="0.31496062992125984" right="0.31496062992125984" top="0.74803149606299213" bottom="0.74803149606299213" header="0.31496062992125984" footer="0.31496062992125984"/>
  <pageSetup paperSize="9"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0"/>
  <sheetViews>
    <sheetView zoomScale="80" zoomScaleNormal="80" workbookViewId="0">
      <selection activeCell="K26" sqref="K26"/>
    </sheetView>
  </sheetViews>
  <sheetFormatPr defaultColWidth="8.7109375" defaultRowHeight="13.9"/>
  <cols>
    <col min="1" max="1" width="21.28515625" style="288" customWidth="1"/>
    <col min="2" max="2" width="14.42578125" style="288" customWidth="1"/>
    <col min="3" max="3" width="12.5703125" style="288" customWidth="1"/>
    <col min="4" max="5" width="14.42578125" style="288" customWidth="1"/>
    <col min="6" max="6" width="12.7109375" style="288" customWidth="1"/>
    <col min="7" max="7" width="10" style="288" customWidth="1"/>
    <col min="8" max="16384" width="8.7109375" style="288"/>
  </cols>
  <sheetData>
    <row r="1" spans="1:7" ht="13.15">
      <c r="A1" s="301" t="s">
        <v>303</v>
      </c>
      <c r="B1" s="301"/>
      <c r="C1" s="301"/>
      <c r="D1" s="301"/>
      <c r="E1" s="301"/>
      <c r="F1" s="301"/>
      <c r="G1" s="301"/>
    </row>
    <row r="3" spans="1:7" ht="55.15">
      <c r="A3" s="309" t="s">
        <v>252</v>
      </c>
      <c r="B3" s="309" t="s">
        <v>304</v>
      </c>
      <c r="C3" s="309" t="s">
        <v>305</v>
      </c>
      <c r="D3" s="309" t="s">
        <v>306</v>
      </c>
      <c r="E3" s="309" t="s">
        <v>307</v>
      </c>
      <c r="F3" s="309" t="s">
        <v>308</v>
      </c>
      <c r="G3" s="309" t="s">
        <v>309</v>
      </c>
    </row>
    <row r="4" spans="1:7" ht="13.15">
      <c r="A4" s="312"/>
      <c r="B4" s="312"/>
      <c r="C4" s="312"/>
      <c r="D4" s="312"/>
      <c r="E4" s="312"/>
      <c r="F4" s="312"/>
      <c r="G4" s="312"/>
    </row>
    <row r="5" spans="1:7" ht="13.15">
      <c r="A5" s="300" t="s">
        <v>261</v>
      </c>
      <c r="B5" s="317">
        <v>21.928252913987439</v>
      </c>
      <c r="C5" s="317">
        <v>2.9736412153902987</v>
      </c>
      <c r="D5" s="317">
        <v>426.68759761323133</v>
      </c>
      <c r="E5" s="317">
        <v>31.005366224820794</v>
      </c>
      <c r="F5" s="307">
        <v>2835.2357637040977</v>
      </c>
      <c r="G5" s="317">
        <v>8.4204364023416716</v>
      </c>
    </row>
    <row r="6" spans="1:7" ht="13.15">
      <c r="A6" s="300" t="s">
        <v>262</v>
      </c>
      <c r="B6" s="317">
        <v>57.299869130270835</v>
      </c>
      <c r="C6" s="317">
        <v>2.4521438236142226</v>
      </c>
      <c r="D6" s="317">
        <v>156.53819444444446</v>
      </c>
      <c r="E6" s="317">
        <v>26.119791666666668</v>
      </c>
      <c r="F6" s="307">
        <v>784.05217391304348</v>
      </c>
      <c r="G6" s="317">
        <v>6.6</v>
      </c>
    </row>
    <row r="7" spans="1:7" ht="13.15">
      <c r="A7" s="300" t="s">
        <v>263</v>
      </c>
      <c r="B7" s="317">
        <v>18.340378229570874</v>
      </c>
      <c r="C7" s="317">
        <v>2.3693517474280106</v>
      </c>
      <c r="D7" s="317">
        <v>448.69261953684679</v>
      </c>
      <c r="E7" s="317">
        <v>31.452231539586457</v>
      </c>
      <c r="F7" s="307">
        <v>4240.5220433869836</v>
      </c>
      <c r="G7" s="317">
        <v>11.119139258222534</v>
      </c>
    </row>
    <row r="8" spans="1:7" ht="13.15">
      <c r="A8" s="300" t="s">
        <v>264</v>
      </c>
      <c r="B8" s="317">
        <v>31.545568436596277</v>
      </c>
      <c r="C8" s="317">
        <v>3.5293650421151064</v>
      </c>
      <c r="D8" s="317">
        <v>206.11623753534752</v>
      </c>
      <c r="E8" s="317">
        <v>23.262539068313735</v>
      </c>
      <c r="F8" s="307">
        <v>824.83323406789759</v>
      </c>
      <c r="G8" s="317">
        <v>5.8683740321620013</v>
      </c>
    </row>
    <row r="9" spans="1:7" ht="13.15">
      <c r="A9" s="300" t="s">
        <v>265</v>
      </c>
      <c r="B9" s="317">
        <v>21.709507444941003</v>
      </c>
      <c r="C9" s="317">
        <v>4.4222815007006959</v>
      </c>
      <c r="D9" s="317">
        <v>315.04004461795876</v>
      </c>
      <c r="E9" s="317">
        <v>30.530172894590073</v>
      </c>
      <c r="F9" s="307">
        <v>4844.4837049742709</v>
      </c>
      <c r="G9" s="317">
        <v>17.041166380789022</v>
      </c>
    </row>
    <row r="10" spans="1:7" ht="13.15">
      <c r="A10" s="300" t="s">
        <v>266</v>
      </c>
      <c r="B10" s="317">
        <v>22.781362123895967</v>
      </c>
      <c r="C10" s="317">
        <v>3.2262168217584031</v>
      </c>
      <c r="D10" s="317">
        <v>324.50148612945839</v>
      </c>
      <c r="E10" s="317">
        <v>32.152080581241741</v>
      </c>
      <c r="F10" s="307">
        <v>6507.2218543046356</v>
      </c>
      <c r="G10" s="317">
        <v>21.586092715231789</v>
      </c>
    </row>
    <row r="11" spans="1:7" ht="13.15">
      <c r="A11" s="300" t="s">
        <v>267</v>
      </c>
      <c r="B11" s="317">
        <v>19.257803906871068</v>
      </c>
      <c r="C11" s="317">
        <v>7.1580964042493012</v>
      </c>
      <c r="D11" s="317">
        <v>295.34307322103814</v>
      </c>
      <c r="E11" s="317">
        <v>27.153661051907871</v>
      </c>
      <c r="F11" s="307">
        <v>3057.4839857651245</v>
      </c>
      <c r="G11" s="317">
        <v>12.156583629893239</v>
      </c>
    </row>
    <row r="12" spans="1:7" ht="13.15">
      <c r="A12" s="300" t="s">
        <v>268</v>
      </c>
      <c r="B12" s="317">
        <v>15.130039627351586</v>
      </c>
      <c r="C12" s="317">
        <v>2.0871224031437325</v>
      </c>
      <c r="D12" s="317">
        <v>457.36614501342717</v>
      </c>
      <c r="E12" s="317">
        <v>28.470876933049357</v>
      </c>
      <c r="F12" s="307">
        <v>4595.9339330024814</v>
      </c>
      <c r="G12" s="317">
        <v>11.855148883374691</v>
      </c>
    </row>
    <row r="13" spans="1:7" ht="13.15">
      <c r="A13" s="300" t="s">
        <v>269</v>
      </c>
      <c r="B13" s="317">
        <v>21.764170424813653</v>
      </c>
      <c r="C13" s="317">
        <v>4.5018179548398169</v>
      </c>
      <c r="D13" s="317">
        <v>318.76803183551652</v>
      </c>
      <c r="E13" s="317">
        <v>28.849444536561101</v>
      </c>
      <c r="F13" s="307">
        <v>2577.064343163539</v>
      </c>
      <c r="G13" s="317">
        <v>9.5965147453083102</v>
      </c>
    </row>
    <row r="14" spans="1:7" ht="13.15">
      <c r="A14" s="300" t="s">
        <v>270</v>
      </c>
      <c r="B14" s="317">
        <v>17.728482020481046</v>
      </c>
      <c r="C14" s="317">
        <v>2.8666748678137011</v>
      </c>
      <c r="D14" s="317">
        <v>477.26949729116797</v>
      </c>
      <c r="E14" s="317">
        <v>32.186804418126073</v>
      </c>
      <c r="F14" s="307">
        <v>4853.4119154388209</v>
      </c>
      <c r="G14" s="317">
        <v>11.837283792440743</v>
      </c>
    </row>
    <row r="15" spans="1:7" ht="13.15">
      <c r="A15" s="300" t="s">
        <v>271</v>
      </c>
      <c r="B15" s="317">
        <v>20.983508461138975</v>
      </c>
      <c r="C15" s="317">
        <v>1.8286285047606421</v>
      </c>
      <c r="D15" s="317">
        <v>309.76431647278105</v>
      </c>
      <c r="E15" s="317">
        <v>24.937978019152901</v>
      </c>
      <c r="F15" s="307">
        <v>1620.0413445378151</v>
      </c>
      <c r="G15" s="317">
        <v>6.9855462184873947</v>
      </c>
    </row>
    <row r="16" spans="1:7" ht="13.15">
      <c r="A16" s="300" t="s">
        <v>272</v>
      </c>
      <c r="B16" s="317">
        <v>29.161111713252129</v>
      </c>
      <c r="C16" s="317">
        <v>3.1030297845949861</v>
      </c>
      <c r="D16" s="317">
        <v>320.03002022087418</v>
      </c>
      <c r="E16" s="317">
        <v>26.226007155078552</v>
      </c>
      <c r="F16" s="307">
        <v>2322.2042889390518</v>
      </c>
      <c r="G16" s="317">
        <v>8.8769751693002252</v>
      </c>
    </row>
    <row r="17" spans="1:7" ht="13.15">
      <c r="A17" s="300" t="s">
        <v>273</v>
      </c>
      <c r="B17" s="317">
        <v>30.511639090574668</v>
      </c>
      <c r="C17" s="317">
        <v>2.9566290513838052</v>
      </c>
      <c r="D17" s="317">
        <v>232.73609948583044</v>
      </c>
      <c r="E17" s="317">
        <v>23.295587707760372</v>
      </c>
      <c r="F17" s="307">
        <v>1175.3454106280194</v>
      </c>
      <c r="G17" s="317">
        <v>6.8659420289855069</v>
      </c>
    </row>
    <row r="18" spans="1:7" ht="13.15">
      <c r="A18" s="300" t="s">
        <v>274</v>
      </c>
      <c r="B18" s="317">
        <v>24.492100156757807</v>
      </c>
      <c r="C18" s="317">
        <v>2.38032581524859</v>
      </c>
      <c r="D18" s="317">
        <v>248.13511035893097</v>
      </c>
      <c r="E18" s="317">
        <v>22.457795642056272</v>
      </c>
      <c r="F18" s="307">
        <v>1057.3329326923076</v>
      </c>
      <c r="G18" s="317">
        <v>5.52734375</v>
      </c>
    </row>
    <row r="19" spans="1:7" ht="13.15">
      <c r="A19" s="300" t="s">
        <v>275</v>
      </c>
      <c r="B19" s="317">
        <v>20.311232996097154</v>
      </c>
      <c r="C19" s="317">
        <v>1.7665586753059754</v>
      </c>
      <c r="D19" s="317">
        <v>253.30293941211758</v>
      </c>
      <c r="E19" s="317">
        <v>23.199400119976005</v>
      </c>
      <c r="F19" s="307">
        <v>1151.8166939443536</v>
      </c>
      <c r="G19" s="317">
        <v>5.9454446262956901</v>
      </c>
    </row>
    <row r="20" spans="1:7" ht="13.15">
      <c r="A20" s="300" t="s">
        <v>276</v>
      </c>
      <c r="B20" s="317">
        <v>19.432605927707435</v>
      </c>
      <c r="C20" s="317">
        <v>2.2410164815731766</v>
      </c>
      <c r="D20" s="317">
        <v>270.08</v>
      </c>
      <c r="E20" s="317">
        <v>20.12537313432836</v>
      </c>
      <c r="F20" s="307">
        <v>837.74814814814818</v>
      </c>
      <c r="G20" s="317">
        <v>4.5185185185185182</v>
      </c>
    </row>
    <row r="21" spans="1:7" ht="13.15">
      <c r="A21" s="300" t="s">
        <v>277</v>
      </c>
      <c r="B21" s="317">
        <v>16.809971984455892</v>
      </c>
      <c r="C21" s="317">
        <v>3.0186038705346192</v>
      </c>
      <c r="D21" s="317">
        <v>304.52919205818756</v>
      </c>
      <c r="E21" s="317">
        <v>20.979201887163356</v>
      </c>
      <c r="F21" s="307">
        <v>1419.1462074019787</v>
      </c>
      <c r="G21" s="317">
        <v>5.8004763649688531</v>
      </c>
    </row>
    <row r="22" spans="1:7">
      <c r="A22" s="300" t="s">
        <v>278</v>
      </c>
      <c r="B22" s="317">
        <v>15.753989952023245</v>
      </c>
      <c r="C22" s="317">
        <v>2.6561895394373987</v>
      </c>
      <c r="D22" s="317">
        <v>277.46997475024699</v>
      </c>
      <c r="E22" s="317">
        <v>19.121802612800526</v>
      </c>
      <c r="F22" s="307">
        <v>1123.0722061764052</v>
      </c>
      <c r="G22" s="317">
        <v>5.3474783381470781</v>
      </c>
    </row>
    <row r="23" spans="1:7">
      <c r="A23" s="300" t="s">
        <v>279</v>
      </c>
      <c r="B23" s="317">
        <v>29.465433245502627</v>
      </c>
      <c r="C23" s="317">
        <v>2.6284761056243249</v>
      </c>
      <c r="D23" s="317">
        <v>207.11817824892029</v>
      </c>
      <c r="E23" s="317">
        <v>23.771103258735767</v>
      </c>
      <c r="F23" s="307">
        <v>672.01273885350315</v>
      </c>
      <c r="G23" s="317">
        <v>4.6063694267515922</v>
      </c>
    </row>
    <row r="24" spans="1:7">
      <c r="A24" s="300" t="s">
        <v>280</v>
      </c>
      <c r="B24" s="317">
        <v>22.665387672649249</v>
      </c>
      <c r="C24" s="317">
        <v>4.6824728014551047</v>
      </c>
      <c r="D24" s="317">
        <v>177.24470338983051</v>
      </c>
      <c r="E24" s="317">
        <v>16.93414548022599</v>
      </c>
      <c r="F24" s="307">
        <v>401.56560000000002</v>
      </c>
      <c r="G24" s="317">
        <v>3.4651999999999998</v>
      </c>
    </row>
    <row r="25" spans="1:7">
      <c r="A25" s="300" t="s">
        <v>281</v>
      </c>
      <c r="B25" s="317">
        <v>21.229903943213372</v>
      </c>
      <c r="C25" s="317">
        <v>3.5884913266410186</v>
      </c>
      <c r="D25" s="317">
        <v>194.68491422805246</v>
      </c>
      <c r="E25" s="317">
        <v>17.143731079717458</v>
      </c>
      <c r="F25" s="307">
        <v>473.38199662628432</v>
      </c>
      <c r="G25" s="317">
        <v>3.6929918724122066</v>
      </c>
    </row>
    <row r="26" spans="1:7">
      <c r="A26" s="300" t="s">
        <v>282</v>
      </c>
      <c r="B26" s="317">
        <v>19.429601375810517</v>
      </c>
      <c r="C26" s="317">
        <v>2.14894688165178</v>
      </c>
      <c r="D26" s="317">
        <v>244.38822078322542</v>
      </c>
      <c r="E26" s="317">
        <v>20.834258402713537</v>
      </c>
      <c r="F26" s="307">
        <v>848.10165864098451</v>
      </c>
      <c r="G26" s="317">
        <v>4.840021401819155</v>
      </c>
    </row>
    <row r="27" spans="1:7">
      <c r="A27" s="314" t="s">
        <v>15</v>
      </c>
      <c r="B27" s="318">
        <v>19.189379703714792</v>
      </c>
      <c r="C27" s="318">
        <v>2.6907305530664192</v>
      </c>
      <c r="D27" s="318">
        <v>363.07498145460409</v>
      </c>
      <c r="E27" s="318">
        <v>26.737316561844864</v>
      </c>
      <c r="F27" s="308">
        <v>2109.8170402578903</v>
      </c>
      <c r="G27" s="318">
        <v>7.2990291626058923</v>
      </c>
    </row>
    <row r="28" spans="1:7">
      <c r="A28" s="319"/>
      <c r="B28" s="320"/>
      <c r="C28" s="320"/>
      <c r="D28" s="320"/>
      <c r="E28" s="320"/>
      <c r="F28" s="320"/>
      <c r="G28" s="320"/>
    </row>
    <row r="30" spans="1:7">
      <c r="A30" s="313" t="s">
        <v>131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0"/>
  <sheetViews>
    <sheetView zoomScale="80" zoomScaleNormal="80" workbookViewId="0">
      <selection activeCell="N20" sqref="N20"/>
    </sheetView>
  </sheetViews>
  <sheetFormatPr defaultColWidth="8.7109375" defaultRowHeight="13.9"/>
  <cols>
    <col min="1" max="1" width="21" style="288" customWidth="1"/>
    <col min="2" max="2" width="14.5703125" style="288" customWidth="1"/>
    <col min="3" max="3" width="11.28515625" style="288" customWidth="1"/>
    <col min="4" max="4" width="14.42578125" style="288" customWidth="1"/>
    <col min="5" max="5" width="15.42578125" style="288" customWidth="1"/>
    <col min="6" max="6" width="13.42578125" style="288" customWidth="1"/>
    <col min="7" max="7" width="11.7109375" style="288" customWidth="1"/>
    <col min="8" max="16384" width="8.7109375" style="288"/>
  </cols>
  <sheetData>
    <row r="1" spans="1:7" ht="13.15">
      <c r="A1" s="301" t="s">
        <v>310</v>
      </c>
      <c r="B1" s="301"/>
      <c r="C1" s="301"/>
      <c r="D1" s="301"/>
      <c r="E1" s="301"/>
      <c r="F1" s="301"/>
      <c r="G1" s="301"/>
    </row>
    <row r="2" spans="1:7" ht="13.15">
      <c r="A2" s="301"/>
      <c r="B2" s="301"/>
      <c r="C2" s="301"/>
      <c r="D2" s="301"/>
      <c r="E2" s="301"/>
      <c r="F2" s="301"/>
      <c r="G2" s="301"/>
    </row>
    <row r="3" spans="1:7" ht="55.15">
      <c r="A3" s="323" t="s">
        <v>252</v>
      </c>
      <c r="B3" s="323" t="s">
        <v>304</v>
      </c>
      <c r="C3" s="323" t="s">
        <v>305</v>
      </c>
      <c r="D3" s="323" t="s">
        <v>306</v>
      </c>
      <c r="E3" s="323" t="s">
        <v>307</v>
      </c>
      <c r="F3" s="323" t="s">
        <v>308</v>
      </c>
      <c r="G3" s="323" t="s">
        <v>311</v>
      </c>
    </row>
    <row r="4" spans="1:7" ht="13.15">
      <c r="A4" s="312"/>
      <c r="B4" s="312"/>
      <c r="C4" s="312"/>
      <c r="D4" s="312"/>
      <c r="E4" s="312"/>
      <c r="F4" s="312"/>
      <c r="G4" s="312"/>
    </row>
    <row r="5" spans="1:7" ht="13.15">
      <c r="A5" s="300" t="s">
        <v>261</v>
      </c>
      <c r="B5" s="321">
        <v>20.208110137514804</v>
      </c>
      <c r="C5" s="321">
        <v>4.6065653344559889</v>
      </c>
      <c r="D5" s="317">
        <v>557.30882031079011</v>
      </c>
      <c r="E5" s="317">
        <v>35.282118625519807</v>
      </c>
      <c r="F5" s="307">
        <v>7692.8821752265858</v>
      </c>
      <c r="G5" s="317">
        <v>15.030211480362539</v>
      </c>
    </row>
    <row r="6" spans="1:7" ht="13.15">
      <c r="A6" s="300" t="s">
        <v>262</v>
      </c>
      <c r="B6" s="321">
        <v>37.00631440996009</v>
      </c>
      <c r="C6" s="321">
        <v>1.3001131828200394</v>
      </c>
      <c r="D6" s="317">
        <v>335.74</v>
      </c>
      <c r="E6" s="317">
        <v>37.630000000000003</v>
      </c>
      <c r="F6" s="307">
        <v>5165.2307692307695</v>
      </c>
      <c r="G6" s="317">
        <v>16.692307692307693</v>
      </c>
    </row>
    <row r="7" spans="1:7" ht="13.15">
      <c r="A7" s="300" t="s">
        <v>263</v>
      </c>
      <c r="B7" s="321">
        <v>22.731411109971351</v>
      </c>
      <c r="C7" s="321">
        <v>2.1671025837473685</v>
      </c>
      <c r="D7" s="317">
        <v>709.91881533101048</v>
      </c>
      <c r="E7" s="317">
        <v>44.056620209059233</v>
      </c>
      <c r="F7" s="307">
        <v>15204.977611940298</v>
      </c>
      <c r="G7" s="317">
        <v>22.585820895522389</v>
      </c>
    </row>
    <row r="8" spans="1:7" ht="13.15">
      <c r="A8" s="300" t="s">
        <v>264</v>
      </c>
      <c r="B8" s="321">
        <v>16.371411117898596</v>
      </c>
      <c r="C8" s="321">
        <v>1.6965624479369135</v>
      </c>
      <c r="D8" s="317">
        <v>387.24731182795699</v>
      </c>
      <c r="E8" s="317">
        <v>28.451612903225808</v>
      </c>
      <c r="F8" s="307">
        <v>800.31111111111113</v>
      </c>
      <c r="G8" s="317">
        <v>3.0222222222222221</v>
      </c>
    </row>
    <row r="9" spans="1:7" ht="13.15">
      <c r="A9" s="300" t="s">
        <v>312</v>
      </c>
      <c r="B9" s="321">
        <v>18.347656918634911</v>
      </c>
      <c r="C9" s="321">
        <v>3.5728591301234949</v>
      </c>
      <c r="D9" s="317">
        <v>526.00502742230344</v>
      </c>
      <c r="E9" s="317">
        <v>37.669104204753197</v>
      </c>
      <c r="F9" s="307">
        <v>6933.1265060240967</v>
      </c>
      <c r="G9" s="317">
        <v>14.536144578313253</v>
      </c>
    </row>
    <row r="10" spans="1:7" ht="13.15">
      <c r="A10" s="300" t="s">
        <v>266</v>
      </c>
      <c r="B10" s="321">
        <v>23.270454900115759</v>
      </c>
      <c r="C10" s="321">
        <v>5.2235138477734795</v>
      </c>
      <c r="D10" s="317">
        <v>420.10469667318984</v>
      </c>
      <c r="E10" s="317">
        <v>40.94618395303327</v>
      </c>
      <c r="F10" s="307">
        <v>6133.528571428571</v>
      </c>
      <c r="G10" s="317">
        <v>15.814285714285715</v>
      </c>
    </row>
    <row r="11" spans="1:7" ht="13.15">
      <c r="A11" s="300" t="s">
        <v>267</v>
      </c>
      <c r="B11" s="321">
        <v>15.418431381244872</v>
      </c>
      <c r="C11" s="321">
        <v>2.5906656762090603</v>
      </c>
      <c r="D11" s="317">
        <v>618.82675814751292</v>
      </c>
      <c r="E11" s="317">
        <v>34.796740994854204</v>
      </c>
      <c r="F11" s="307">
        <v>7516.166666666667</v>
      </c>
      <c r="G11" s="317">
        <v>13.604166666666666</v>
      </c>
    </row>
    <row r="12" spans="1:7" ht="13.15">
      <c r="A12" s="300" t="s">
        <v>268</v>
      </c>
      <c r="B12" s="321">
        <v>21.807923019827701</v>
      </c>
      <c r="C12" s="321">
        <v>2.5663347745819998</v>
      </c>
      <c r="D12" s="317">
        <v>585.21646341463418</v>
      </c>
      <c r="E12" s="317">
        <v>37.855423620025675</v>
      </c>
      <c r="F12" s="307">
        <v>10510.28530259366</v>
      </c>
      <c r="G12" s="317">
        <v>19.311239193083573</v>
      </c>
    </row>
    <row r="13" spans="1:7" ht="13.15">
      <c r="A13" s="300" t="s">
        <v>313</v>
      </c>
      <c r="B13" s="321">
        <v>16.855612431806257</v>
      </c>
      <c r="C13" s="321">
        <v>2.5191668564375225</v>
      </c>
      <c r="D13" s="317">
        <v>513.5542372881356</v>
      </c>
      <c r="E13" s="317">
        <v>31.984745762711864</v>
      </c>
      <c r="F13" s="307">
        <v>4590.863636363636</v>
      </c>
      <c r="G13" s="317">
        <v>10.242424242424242</v>
      </c>
    </row>
    <row r="14" spans="1:7" ht="13.15">
      <c r="A14" s="300" t="s">
        <v>270</v>
      </c>
      <c r="B14" s="321">
        <v>13.078453420984344</v>
      </c>
      <c r="C14" s="321">
        <v>2.6452633650877542</v>
      </c>
      <c r="D14" s="317">
        <v>598.55156950672642</v>
      </c>
      <c r="E14" s="317">
        <v>35.256420709335508</v>
      </c>
      <c r="F14" s="307">
        <v>8791.8982035928148</v>
      </c>
      <c r="G14" s="317">
        <v>16.604790419161677</v>
      </c>
    </row>
    <row r="15" spans="1:7" ht="13.15">
      <c r="A15" s="300" t="s">
        <v>271</v>
      </c>
      <c r="B15" s="321">
        <v>25.0578211566982</v>
      </c>
      <c r="C15" s="321">
        <v>1.7410529066449059</v>
      </c>
      <c r="D15" s="317">
        <v>480.19702806824438</v>
      </c>
      <c r="E15" s="317">
        <v>32.401210787011557</v>
      </c>
      <c r="F15" s="307">
        <v>5352.8711656441719</v>
      </c>
      <c r="G15" s="317">
        <v>12.306748466257668</v>
      </c>
    </row>
    <row r="16" spans="1:7" ht="13.15">
      <c r="A16" s="300" t="s">
        <v>272</v>
      </c>
      <c r="B16" s="321">
        <v>24.422871651708174</v>
      </c>
      <c r="C16" s="321">
        <v>17.125316591611032</v>
      </c>
      <c r="D16" s="317">
        <v>295.93831775700937</v>
      </c>
      <c r="E16" s="317">
        <v>29.145794392523364</v>
      </c>
      <c r="F16" s="307">
        <v>3231.1632653061224</v>
      </c>
      <c r="G16" s="317">
        <v>12.020408163265307</v>
      </c>
    </row>
    <row r="17" spans="1:7" ht="13.15">
      <c r="A17" s="300" t="s">
        <v>273</v>
      </c>
      <c r="B17" s="321">
        <v>20.42879038761026</v>
      </c>
      <c r="C17" s="321">
        <v>3.692053897338988</v>
      </c>
      <c r="D17" s="317">
        <v>314.83914728682169</v>
      </c>
      <c r="E17" s="317">
        <v>26.877906976744185</v>
      </c>
      <c r="F17" s="307">
        <v>1728.2659574468084</v>
      </c>
      <c r="G17" s="317">
        <v>6.7765957446808507</v>
      </c>
    </row>
    <row r="18" spans="1:7" ht="13.15">
      <c r="A18" s="300" t="s">
        <v>274</v>
      </c>
      <c r="B18" s="321">
        <v>13.815746628710571</v>
      </c>
      <c r="C18" s="321">
        <v>2.6928370930693331</v>
      </c>
      <c r="D18" s="317">
        <v>718.44488501189528</v>
      </c>
      <c r="E18" s="317">
        <v>36.244250594766058</v>
      </c>
      <c r="F18" s="307">
        <v>6915.7175572519081</v>
      </c>
      <c r="G18" s="317">
        <v>10.290076335877863</v>
      </c>
    </row>
    <row r="19" spans="1:7" ht="13.15">
      <c r="A19" s="300" t="s">
        <v>275</v>
      </c>
      <c r="B19" s="321">
        <v>26.091542267084598</v>
      </c>
      <c r="C19" s="321">
        <v>5.3693683000911756</v>
      </c>
      <c r="D19" s="317">
        <v>331.58676207513417</v>
      </c>
      <c r="E19" s="317">
        <v>30.534883720930232</v>
      </c>
      <c r="F19" s="307">
        <v>2438.9078947368421</v>
      </c>
      <c r="G19" s="317">
        <v>8.5789473684210531</v>
      </c>
    </row>
    <row r="20" spans="1:7" ht="13.15">
      <c r="A20" s="300" t="s">
        <v>276</v>
      </c>
      <c r="B20" s="321">
        <v>17.517261358698278</v>
      </c>
      <c r="C20" s="321">
        <v>1.0139539375211239</v>
      </c>
      <c r="D20" s="317">
        <v>255.69135802469137</v>
      </c>
      <c r="E20" s="317">
        <v>22.518518518518519</v>
      </c>
      <c r="F20" s="307">
        <v>986.23809523809518</v>
      </c>
      <c r="G20" s="317">
        <v>5.1904761904761907</v>
      </c>
    </row>
    <row r="21" spans="1:7" ht="13.15">
      <c r="A21" s="300" t="s">
        <v>277</v>
      </c>
      <c r="B21" s="321">
        <v>28.061629783156583</v>
      </c>
      <c r="C21" s="321">
        <v>4.350584160886652</v>
      </c>
      <c r="D21" s="317">
        <v>319.89092017062768</v>
      </c>
      <c r="E21" s="317">
        <v>30.871419865935405</v>
      </c>
      <c r="F21" s="307">
        <v>1755.6555183946489</v>
      </c>
      <c r="G21" s="317">
        <v>6.3645484949832776</v>
      </c>
    </row>
    <row r="22" spans="1:7">
      <c r="A22" s="300" t="s">
        <v>278</v>
      </c>
      <c r="B22" s="321">
        <v>18.111007271657662</v>
      </c>
      <c r="C22" s="321">
        <v>3.8614624483853794</v>
      </c>
      <c r="D22" s="317">
        <v>456.2463193657984</v>
      </c>
      <c r="E22" s="317">
        <v>26.855605889014722</v>
      </c>
      <c r="F22" s="307">
        <v>2120.3447368421052</v>
      </c>
      <c r="G22" s="317">
        <v>5.3026315789473681</v>
      </c>
    </row>
    <row r="23" spans="1:7">
      <c r="A23" s="300" t="s">
        <v>279</v>
      </c>
      <c r="B23" s="321">
        <v>25.071451611693309</v>
      </c>
      <c r="C23" s="321">
        <v>1.5453051977765608</v>
      </c>
      <c r="D23" s="317">
        <v>292.33991228070175</v>
      </c>
      <c r="E23" s="317">
        <v>31.692982456140349</v>
      </c>
      <c r="F23" s="307">
        <v>2836.3191489361702</v>
      </c>
      <c r="G23" s="317">
        <v>10.25531914893617</v>
      </c>
    </row>
    <row r="24" spans="1:7">
      <c r="A24" s="300" t="s">
        <v>280</v>
      </c>
      <c r="B24" s="321">
        <v>26.078453808785746</v>
      </c>
      <c r="C24" s="321">
        <v>4.3803896684801265</v>
      </c>
      <c r="D24" s="317">
        <v>375.51953125</v>
      </c>
      <c r="E24" s="317">
        <v>22.91796875</v>
      </c>
      <c r="F24" s="307">
        <v>1001.3854166666666</v>
      </c>
      <c r="G24" s="317">
        <v>3.6770833333333335</v>
      </c>
    </row>
    <row r="25" spans="1:7">
      <c r="A25" s="300" t="s">
        <v>281</v>
      </c>
      <c r="B25" s="321">
        <v>16.294926522761859</v>
      </c>
      <c r="C25" s="321">
        <v>1.7525707336772387</v>
      </c>
      <c r="D25" s="317">
        <v>467.02077783697388</v>
      </c>
      <c r="E25" s="317">
        <v>27.582312200319659</v>
      </c>
      <c r="F25" s="307">
        <v>2739.3687500000001</v>
      </c>
      <c r="G25" s="317">
        <v>6.7218749999999998</v>
      </c>
    </row>
    <row r="26" spans="1:7">
      <c r="A26" s="300" t="s">
        <v>282</v>
      </c>
      <c r="B26" s="321">
        <v>18.224538976081046</v>
      </c>
      <c r="C26" s="321">
        <v>1.7035837900379038</v>
      </c>
      <c r="D26" s="317">
        <v>464.70662100456622</v>
      </c>
      <c r="E26" s="317">
        <v>29.656392694063928</v>
      </c>
      <c r="F26" s="307">
        <v>3364.3223140495866</v>
      </c>
      <c r="G26" s="317">
        <v>8.3801652892561975</v>
      </c>
    </row>
    <row r="27" spans="1:7">
      <c r="A27" s="314" t="s">
        <v>15</v>
      </c>
      <c r="B27" s="322">
        <v>20.431330443188315</v>
      </c>
      <c r="C27" s="322">
        <v>3.0256014411751773</v>
      </c>
      <c r="D27" s="318">
        <v>543.64894206916676</v>
      </c>
      <c r="E27" s="318">
        <v>35.432919889099665</v>
      </c>
      <c r="F27" s="308">
        <v>5686.2426739926741</v>
      </c>
      <c r="G27" s="318">
        <v>11.555250305250306</v>
      </c>
    </row>
    <row r="28" spans="1:7">
      <c r="A28" s="319"/>
      <c r="B28" s="320"/>
      <c r="C28" s="320"/>
      <c r="D28" s="320"/>
      <c r="E28" s="320"/>
      <c r="F28" s="320"/>
      <c r="G28" s="320"/>
    </row>
    <row r="30" spans="1:7">
      <c r="A30" s="313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</sheetPr>
  <dimension ref="A1:M41"/>
  <sheetViews>
    <sheetView topLeftCell="A2" zoomScale="80" zoomScaleNormal="80" zoomScalePageLayoutView="75" workbookViewId="0">
      <selection activeCell="A2" sqref="A2"/>
    </sheetView>
  </sheetViews>
  <sheetFormatPr defaultColWidth="8.7109375" defaultRowHeight="13.9"/>
  <cols>
    <col min="1" max="1" width="19.7109375" style="155" customWidth="1"/>
    <col min="2" max="2" width="14.28515625" style="155" customWidth="1"/>
    <col min="3" max="3" width="13.42578125" style="155" customWidth="1"/>
    <col min="4" max="4" width="3.28515625" style="155" customWidth="1"/>
    <col min="5" max="5" width="11.7109375" style="155" customWidth="1"/>
    <col min="6" max="6" width="12.28515625" style="155" customWidth="1"/>
    <col min="7" max="7" width="2.7109375" style="155" customWidth="1"/>
    <col min="8" max="8" width="8.7109375" style="155"/>
    <col min="9" max="9" width="12.28515625" style="155" bestFit="1" customWidth="1"/>
    <col min="10" max="234" width="8.7109375" style="155"/>
    <col min="235" max="235" width="19.7109375" style="155" customWidth="1"/>
    <col min="236" max="236" width="18.28515625" style="155" customWidth="1"/>
    <col min="237" max="237" width="17.28515625" style="155" customWidth="1"/>
    <col min="238" max="238" width="3.28515625" style="155" customWidth="1"/>
    <col min="239" max="239" width="11.7109375" style="155" customWidth="1"/>
    <col min="240" max="240" width="12.28515625" style="155" customWidth="1"/>
    <col min="241" max="241" width="3.28515625" style="155" customWidth="1"/>
    <col min="242" max="242" width="8.7109375" style="155"/>
    <col min="243" max="243" width="12.28515625" style="155" bestFit="1" customWidth="1"/>
    <col min="244" max="244" width="12.28515625" style="155" customWidth="1"/>
    <col min="245" max="490" width="8.7109375" style="155"/>
    <col min="491" max="491" width="19.7109375" style="155" customWidth="1"/>
    <col min="492" max="492" width="18.28515625" style="155" customWidth="1"/>
    <col min="493" max="493" width="17.28515625" style="155" customWidth="1"/>
    <col min="494" max="494" width="3.28515625" style="155" customWidth="1"/>
    <col min="495" max="495" width="11.7109375" style="155" customWidth="1"/>
    <col min="496" max="496" width="12.28515625" style="155" customWidth="1"/>
    <col min="497" max="497" width="3.28515625" style="155" customWidth="1"/>
    <col min="498" max="498" width="8.7109375" style="155"/>
    <col min="499" max="499" width="12.28515625" style="155" bestFit="1" customWidth="1"/>
    <col min="500" max="500" width="12.28515625" style="155" customWidth="1"/>
    <col min="501" max="746" width="8.7109375" style="155"/>
    <col min="747" max="747" width="19.7109375" style="155" customWidth="1"/>
    <col min="748" max="748" width="18.28515625" style="155" customWidth="1"/>
    <col min="749" max="749" width="17.28515625" style="155" customWidth="1"/>
    <col min="750" max="750" width="3.28515625" style="155" customWidth="1"/>
    <col min="751" max="751" width="11.7109375" style="155" customWidth="1"/>
    <col min="752" max="752" width="12.28515625" style="155" customWidth="1"/>
    <col min="753" max="753" width="3.28515625" style="155" customWidth="1"/>
    <col min="754" max="754" width="8.7109375" style="155"/>
    <col min="755" max="755" width="12.28515625" style="155" bestFit="1" customWidth="1"/>
    <col min="756" max="756" width="12.28515625" style="155" customWidth="1"/>
    <col min="757" max="1002" width="8.7109375" style="155"/>
    <col min="1003" max="1003" width="19.7109375" style="155" customWidth="1"/>
    <col min="1004" max="1004" width="18.28515625" style="155" customWidth="1"/>
    <col min="1005" max="1005" width="17.28515625" style="155" customWidth="1"/>
    <col min="1006" max="1006" width="3.28515625" style="155" customWidth="1"/>
    <col min="1007" max="1007" width="11.7109375" style="155" customWidth="1"/>
    <col min="1008" max="1008" width="12.28515625" style="155" customWidth="1"/>
    <col min="1009" max="1009" width="3.28515625" style="155" customWidth="1"/>
    <col min="1010" max="1010" width="8.7109375" style="155"/>
    <col min="1011" max="1011" width="12.28515625" style="155" bestFit="1" customWidth="1"/>
    <col min="1012" max="1012" width="12.28515625" style="155" customWidth="1"/>
    <col min="1013" max="1258" width="8.7109375" style="155"/>
    <col min="1259" max="1259" width="19.7109375" style="155" customWidth="1"/>
    <col min="1260" max="1260" width="18.28515625" style="155" customWidth="1"/>
    <col min="1261" max="1261" width="17.28515625" style="155" customWidth="1"/>
    <col min="1262" max="1262" width="3.28515625" style="155" customWidth="1"/>
    <col min="1263" max="1263" width="11.7109375" style="155" customWidth="1"/>
    <col min="1264" max="1264" width="12.28515625" style="155" customWidth="1"/>
    <col min="1265" max="1265" width="3.28515625" style="155" customWidth="1"/>
    <col min="1266" max="1266" width="8.7109375" style="155"/>
    <col min="1267" max="1267" width="12.28515625" style="155" bestFit="1" customWidth="1"/>
    <col min="1268" max="1268" width="12.28515625" style="155" customWidth="1"/>
    <col min="1269" max="1514" width="8.7109375" style="155"/>
    <col min="1515" max="1515" width="19.7109375" style="155" customWidth="1"/>
    <col min="1516" max="1516" width="18.28515625" style="155" customWidth="1"/>
    <col min="1517" max="1517" width="17.28515625" style="155" customWidth="1"/>
    <col min="1518" max="1518" width="3.28515625" style="155" customWidth="1"/>
    <col min="1519" max="1519" width="11.7109375" style="155" customWidth="1"/>
    <col min="1520" max="1520" width="12.28515625" style="155" customWidth="1"/>
    <col min="1521" max="1521" width="3.28515625" style="155" customWidth="1"/>
    <col min="1522" max="1522" width="8.7109375" style="155"/>
    <col min="1523" max="1523" width="12.28515625" style="155" bestFit="1" customWidth="1"/>
    <col min="1524" max="1524" width="12.28515625" style="155" customWidth="1"/>
    <col min="1525" max="1770" width="8.7109375" style="155"/>
    <col min="1771" max="1771" width="19.7109375" style="155" customWidth="1"/>
    <col min="1772" max="1772" width="18.28515625" style="155" customWidth="1"/>
    <col min="1773" max="1773" width="17.28515625" style="155" customWidth="1"/>
    <col min="1774" max="1774" width="3.28515625" style="155" customWidth="1"/>
    <col min="1775" max="1775" width="11.7109375" style="155" customWidth="1"/>
    <col min="1776" max="1776" width="12.28515625" style="155" customWidth="1"/>
    <col min="1777" max="1777" width="3.28515625" style="155" customWidth="1"/>
    <col min="1778" max="1778" width="8.7109375" style="155"/>
    <col min="1779" max="1779" width="12.28515625" style="155" bestFit="1" customWidth="1"/>
    <col min="1780" max="1780" width="12.28515625" style="155" customWidth="1"/>
    <col min="1781" max="2026" width="8.7109375" style="155"/>
    <col min="2027" max="2027" width="19.7109375" style="155" customWidth="1"/>
    <col min="2028" max="2028" width="18.28515625" style="155" customWidth="1"/>
    <col min="2029" max="2029" width="17.28515625" style="155" customWidth="1"/>
    <col min="2030" max="2030" width="3.28515625" style="155" customWidth="1"/>
    <col min="2031" max="2031" width="11.7109375" style="155" customWidth="1"/>
    <col min="2032" max="2032" width="12.28515625" style="155" customWidth="1"/>
    <col min="2033" max="2033" width="3.28515625" style="155" customWidth="1"/>
    <col min="2034" max="2034" width="8.7109375" style="155"/>
    <col min="2035" max="2035" width="12.28515625" style="155" bestFit="1" customWidth="1"/>
    <col min="2036" max="2036" width="12.28515625" style="155" customWidth="1"/>
    <col min="2037" max="2282" width="8.7109375" style="155"/>
    <col min="2283" max="2283" width="19.7109375" style="155" customWidth="1"/>
    <col min="2284" max="2284" width="18.28515625" style="155" customWidth="1"/>
    <col min="2285" max="2285" width="17.28515625" style="155" customWidth="1"/>
    <col min="2286" max="2286" width="3.28515625" style="155" customWidth="1"/>
    <col min="2287" max="2287" width="11.7109375" style="155" customWidth="1"/>
    <col min="2288" max="2288" width="12.28515625" style="155" customWidth="1"/>
    <col min="2289" max="2289" width="3.28515625" style="155" customWidth="1"/>
    <col min="2290" max="2290" width="8.7109375" style="155"/>
    <col min="2291" max="2291" width="12.28515625" style="155" bestFit="1" customWidth="1"/>
    <col min="2292" max="2292" width="12.28515625" style="155" customWidth="1"/>
    <col min="2293" max="2538" width="8.7109375" style="155"/>
    <col min="2539" max="2539" width="19.7109375" style="155" customWidth="1"/>
    <col min="2540" max="2540" width="18.28515625" style="155" customWidth="1"/>
    <col min="2541" max="2541" width="17.28515625" style="155" customWidth="1"/>
    <col min="2542" max="2542" width="3.28515625" style="155" customWidth="1"/>
    <col min="2543" max="2543" width="11.7109375" style="155" customWidth="1"/>
    <col min="2544" max="2544" width="12.28515625" style="155" customWidth="1"/>
    <col min="2545" max="2545" width="3.28515625" style="155" customWidth="1"/>
    <col min="2546" max="2546" width="8.7109375" style="155"/>
    <col min="2547" max="2547" width="12.28515625" style="155" bestFit="1" customWidth="1"/>
    <col min="2548" max="2548" width="12.28515625" style="155" customWidth="1"/>
    <col min="2549" max="2794" width="8.7109375" style="155"/>
    <col min="2795" max="2795" width="19.7109375" style="155" customWidth="1"/>
    <col min="2796" max="2796" width="18.28515625" style="155" customWidth="1"/>
    <col min="2797" max="2797" width="17.28515625" style="155" customWidth="1"/>
    <col min="2798" max="2798" width="3.28515625" style="155" customWidth="1"/>
    <col min="2799" max="2799" width="11.7109375" style="155" customWidth="1"/>
    <col min="2800" max="2800" width="12.28515625" style="155" customWidth="1"/>
    <col min="2801" max="2801" width="3.28515625" style="155" customWidth="1"/>
    <col min="2802" max="2802" width="8.7109375" style="155"/>
    <col min="2803" max="2803" width="12.28515625" style="155" bestFit="1" customWidth="1"/>
    <col min="2804" max="2804" width="12.28515625" style="155" customWidth="1"/>
    <col min="2805" max="3050" width="8.7109375" style="155"/>
    <col min="3051" max="3051" width="19.7109375" style="155" customWidth="1"/>
    <col min="3052" max="3052" width="18.28515625" style="155" customWidth="1"/>
    <col min="3053" max="3053" width="17.28515625" style="155" customWidth="1"/>
    <col min="3054" max="3054" width="3.28515625" style="155" customWidth="1"/>
    <col min="3055" max="3055" width="11.7109375" style="155" customWidth="1"/>
    <col min="3056" max="3056" width="12.28515625" style="155" customWidth="1"/>
    <col min="3057" max="3057" width="3.28515625" style="155" customWidth="1"/>
    <col min="3058" max="3058" width="8.7109375" style="155"/>
    <col min="3059" max="3059" width="12.28515625" style="155" bestFit="1" customWidth="1"/>
    <col min="3060" max="3060" width="12.28515625" style="155" customWidth="1"/>
    <col min="3061" max="3306" width="8.7109375" style="155"/>
    <col min="3307" max="3307" width="19.7109375" style="155" customWidth="1"/>
    <col min="3308" max="3308" width="18.28515625" style="155" customWidth="1"/>
    <col min="3309" max="3309" width="17.28515625" style="155" customWidth="1"/>
    <col min="3310" max="3310" width="3.28515625" style="155" customWidth="1"/>
    <col min="3311" max="3311" width="11.7109375" style="155" customWidth="1"/>
    <col min="3312" max="3312" width="12.28515625" style="155" customWidth="1"/>
    <col min="3313" max="3313" width="3.28515625" style="155" customWidth="1"/>
    <col min="3314" max="3314" width="8.7109375" style="155"/>
    <col min="3315" max="3315" width="12.28515625" style="155" bestFit="1" customWidth="1"/>
    <col min="3316" max="3316" width="12.28515625" style="155" customWidth="1"/>
    <col min="3317" max="3562" width="8.7109375" style="155"/>
    <col min="3563" max="3563" width="19.7109375" style="155" customWidth="1"/>
    <col min="3564" max="3564" width="18.28515625" style="155" customWidth="1"/>
    <col min="3565" max="3565" width="17.28515625" style="155" customWidth="1"/>
    <col min="3566" max="3566" width="3.28515625" style="155" customWidth="1"/>
    <col min="3567" max="3567" width="11.7109375" style="155" customWidth="1"/>
    <col min="3568" max="3568" width="12.28515625" style="155" customWidth="1"/>
    <col min="3569" max="3569" width="3.28515625" style="155" customWidth="1"/>
    <col min="3570" max="3570" width="8.7109375" style="155"/>
    <col min="3571" max="3571" width="12.28515625" style="155" bestFit="1" customWidth="1"/>
    <col min="3572" max="3572" width="12.28515625" style="155" customWidth="1"/>
    <col min="3573" max="3818" width="8.7109375" style="155"/>
    <col min="3819" max="3819" width="19.7109375" style="155" customWidth="1"/>
    <col min="3820" max="3820" width="18.28515625" style="155" customWidth="1"/>
    <col min="3821" max="3821" width="17.28515625" style="155" customWidth="1"/>
    <col min="3822" max="3822" width="3.28515625" style="155" customWidth="1"/>
    <col min="3823" max="3823" width="11.7109375" style="155" customWidth="1"/>
    <col min="3824" max="3824" width="12.28515625" style="155" customWidth="1"/>
    <col min="3825" max="3825" width="3.28515625" style="155" customWidth="1"/>
    <col min="3826" max="3826" width="8.7109375" style="155"/>
    <col min="3827" max="3827" width="12.28515625" style="155" bestFit="1" customWidth="1"/>
    <col min="3828" max="3828" width="12.28515625" style="155" customWidth="1"/>
    <col min="3829" max="4074" width="8.7109375" style="155"/>
    <col min="4075" max="4075" width="19.7109375" style="155" customWidth="1"/>
    <col min="4076" max="4076" width="18.28515625" style="155" customWidth="1"/>
    <col min="4077" max="4077" width="17.28515625" style="155" customWidth="1"/>
    <col min="4078" max="4078" width="3.28515625" style="155" customWidth="1"/>
    <col min="4079" max="4079" width="11.7109375" style="155" customWidth="1"/>
    <col min="4080" max="4080" width="12.28515625" style="155" customWidth="1"/>
    <col min="4081" max="4081" width="3.28515625" style="155" customWidth="1"/>
    <col min="4082" max="4082" width="8.7109375" style="155"/>
    <col min="4083" max="4083" width="12.28515625" style="155" bestFit="1" customWidth="1"/>
    <col min="4084" max="4084" width="12.28515625" style="155" customWidth="1"/>
    <col min="4085" max="4330" width="8.7109375" style="155"/>
    <col min="4331" max="4331" width="19.7109375" style="155" customWidth="1"/>
    <col min="4332" max="4332" width="18.28515625" style="155" customWidth="1"/>
    <col min="4333" max="4333" width="17.28515625" style="155" customWidth="1"/>
    <col min="4334" max="4334" width="3.28515625" style="155" customWidth="1"/>
    <col min="4335" max="4335" width="11.7109375" style="155" customWidth="1"/>
    <col min="4336" max="4336" width="12.28515625" style="155" customWidth="1"/>
    <col min="4337" max="4337" width="3.28515625" style="155" customWidth="1"/>
    <col min="4338" max="4338" width="8.7109375" style="155"/>
    <col min="4339" max="4339" width="12.28515625" style="155" bestFit="1" customWidth="1"/>
    <col min="4340" max="4340" width="12.28515625" style="155" customWidth="1"/>
    <col min="4341" max="4586" width="8.7109375" style="155"/>
    <col min="4587" max="4587" width="19.7109375" style="155" customWidth="1"/>
    <col min="4588" max="4588" width="18.28515625" style="155" customWidth="1"/>
    <col min="4589" max="4589" width="17.28515625" style="155" customWidth="1"/>
    <col min="4590" max="4590" width="3.28515625" style="155" customWidth="1"/>
    <col min="4591" max="4591" width="11.7109375" style="155" customWidth="1"/>
    <col min="4592" max="4592" width="12.28515625" style="155" customWidth="1"/>
    <col min="4593" max="4593" width="3.28515625" style="155" customWidth="1"/>
    <col min="4594" max="4594" width="8.7109375" style="155"/>
    <col min="4595" max="4595" width="12.28515625" style="155" bestFit="1" customWidth="1"/>
    <col min="4596" max="4596" width="12.28515625" style="155" customWidth="1"/>
    <col min="4597" max="4842" width="8.7109375" style="155"/>
    <col min="4843" max="4843" width="19.7109375" style="155" customWidth="1"/>
    <col min="4844" max="4844" width="18.28515625" style="155" customWidth="1"/>
    <col min="4845" max="4845" width="17.28515625" style="155" customWidth="1"/>
    <col min="4846" max="4846" width="3.28515625" style="155" customWidth="1"/>
    <col min="4847" max="4847" width="11.7109375" style="155" customWidth="1"/>
    <col min="4848" max="4848" width="12.28515625" style="155" customWidth="1"/>
    <col min="4849" max="4849" width="3.28515625" style="155" customWidth="1"/>
    <col min="4850" max="4850" width="8.7109375" style="155"/>
    <col min="4851" max="4851" width="12.28515625" style="155" bestFit="1" customWidth="1"/>
    <col min="4852" max="4852" width="12.28515625" style="155" customWidth="1"/>
    <col min="4853" max="5098" width="8.7109375" style="155"/>
    <col min="5099" max="5099" width="19.7109375" style="155" customWidth="1"/>
    <col min="5100" max="5100" width="18.28515625" style="155" customWidth="1"/>
    <col min="5101" max="5101" width="17.28515625" style="155" customWidth="1"/>
    <col min="5102" max="5102" width="3.28515625" style="155" customWidth="1"/>
    <col min="5103" max="5103" width="11.7109375" style="155" customWidth="1"/>
    <col min="5104" max="5104" width="12.28515625" style="155" customWidth="1"/>
    <col min="5105" max="5105" width="3.28515625" style="155" customWidth="1"/>
    <col min="5106" max="5106" width="8.7109375" style="155"/>
    <col min="5107" max="5107" width="12.28515625" style="155" bestFit="1" customWidth="1"/>
    <col min="5108" max="5108" width="12.28515625" style="155" customWidth="1"/>
    <col min="5109" max="5354" width="8.7109375" style="155"/>
    <col min="5355" max="5355" width="19.7109375" style="155" customWidth="1"/>
    <col min="5356" max="5356" width="18.28515625" style="155" customWidth="1"/>
    <col min="5357" max="5357" width="17.28515625" style="155" customWidth="1"/>
    <col min="5358" max="5358" width="3.28515625" style="155" customWidth="1"/>
    <col min="5359" max="5359" width="11.7109375" style="155" customWidth="1"/>
    <col min="5360" max="5360" width="12.28515625" style="155" customWidth="1"/>
    <col min="5361" max="5361" width="3.28515625" style="155" customWidth="1"/>
    <col min="5362" max="5362" width="8.7109375" style="155"/>
    <col min="5363" max="5363" width="12.28515625" style="155" bestFit="1" customWidth="1"/>
    <col min="5364" max="5364" width="12.28515625" style="155" customWidth="1"/>
    <col min="5365" max="5610" width="8.7109375" style="155"/>
    <col min="5611" max="5611" width="19.7109375" style="155" customWidth="1"/>
    <col min="5612" max="5612" width="18.28515625" style="155" customWidth="1"/>
    <col min="5613" max="5613" width="17.28515625" style="155" customWidth="1"/>
    <col min="5614" max="5614" width="3.28515625" style="155" customWidth="1"/>
    <col min="5615" max="5615" width="11.7109375" style="155" customWidth="1"/>
    <col min="5616" max="5616" width="12.28515625" style="155" customWidth="1"/>
    <col min="5617" max="5617" width="3.28515625" style="155" customWidth="1"/>
    <col min="5618" max="5618" width="8.7109375" style="155"/>
    <col min="5619" max="5619" width="12.28515625" style="155" bestFit="1" customWidth="1"/>
    <col min="5620" max="5620" width="12.28515625" style="155" customWidth="1"/>
    <col min="5621" max="5866" width="8.7109375" style="155"/>
    <col min="5867" max="5867" width="19.7109375" style="155" customWidth="1"/>
    <col min="5868" max="5868" width="18.28515625" style="155" customWidth="1"/>
    <col min="5869" max="5869" width="17.28515625" style="155" customWidth="1"/>
    <col min="5870" max="5870" width="3.28515625" style="155" customWidth="1"/>
    <col min="5871" max="5871" width="11.7109375" style="155" customWidth="1"/>
    <col min="5872" max="5872" width="12.28515625" style="155" customWidth="1"/>
    <col min="5873" max="5873" width="3.28515625" style="155" customWidth="1"/>
    <col min="5874" max="5874" width="8.7109375" style="155"/>
    <col min="5875" max="5875" width="12.28515625" style="155" bestFit="1" customWidth="1"/>
    <col min="5876" max="5876" width="12.28515625" style="155" customWidth="1"/>
    <col min="5877" max="6122" width="8.7109375" style="155"/>
    <col min="6123" max="6123" width="19.7109375" style="155" customWidth="1"/>
    <col min="6124" max="6124" width="18.28515625" style="155" customWidth="1"/>
    <col min="6125" max="6125" width="17.28515625" style="155" customWidth="1"/>
    <col min="6126" max="6126" width="3.28515625" style="155" customWidth="1"/>
    <col min="6127" max="6127" width="11.7109375" style="155" customWidth="1"/>
    <col min="6128" max="6128" width="12.28515625" style="155" customWidth="1"/>
    <col min="6129" max="6129" width="3.28515625" style="155" customWidth="1"/>
    <col min="6130" max="6130" width="8.7109375" style="155"/>
    <col min="6131" max="6131" width="12.28515625" style="155" bestFit="1" customWidth="1"/>
    <col min="6132" max="6132" width="12.28515625" style="155" customWidth="1"/>
    <col min="6133" max="6378" width="8.7109375" style="155"/>
    <col min="6379" max="6379" width="19.7109375" style="155" customWidth="1"/>
    <col min="6380" max="6380" width="18.28515625" style="155" customWidth="1"/>
    <col min="6381" max="6381" width="17.28515625" style="155" customWidth="1"/>
    <col min="6382" max="6382" width="3.28515625" style="155" customWidth="1"/>
    <col min="6383" max="6383" width="11.7109375" style="155" customWidth="1"/>
    <col min="6384" max="6384" width="12.28515625" style="155" customWidth="1"/>
    <col min="6385" max="6385" width="3.28515625" style="155" customWidth="1"/>
    <col min="6386" max="6386" width="8.7109375" style="155"/>
    <col min="6387" max="6387" width="12.28515625" style="155" bestFit="1" customWidth="1"/>
    <col min="6388" max="6388" width="12.28515625" style="155" customWidth="1"/>
    <col min="6389" max="6634" width="8.7109375" style="155"/>
    <col min="6635" max="6635" width="19.7109375" style="155" customWidth="1"/>
    <col min="6636" max="6636" width="18.28515625" style="155" customWidth="1"/>
    <col min="6637" max="6637" width="17.28515625" style="155" customWidth="1"/>
    <col min="6638" max="6638" width="3.28515625" style="155" customWidth="1"/>
    <col min="6639" max="6639" width="11.7109375" style="155" customWidth="1"/>
    <col min="6640" max="6640" width="12.28515625" style="155" customWidth="1"/>
    <col min="6641" max="6641" width="3.28515625" style="155" customWidth="1"/>
    <col min="6642" max="6642" width="8.7109375" style="155"/>
    <col min="6643" max="6643" width="12.28515625" style="155" bestFit="1" customWidth="1"/>
    <col min="6644" max="6644" width="12.28515625" style="155" customWidth="1"/>
    <col min="6645" max="6890" width="8.7109375" style="155"/>
    <col min="6891" max="6891" width="19.7109375" style="155" customWidth="1"/>
    <col min="6892" max="6892" width="18.28515625" style="155" customWidth="1"/>
    <col min="6893" max="6893" width="17.28515625" style="155" customWidth="1"/>
    <col min="6894" max="6894" width="3.28515625" style="155" customWidth="1"/>
    <col min="6895" max="6895" width="11.7109375" style="155" customWidth="1"/>
    <col min="6896" max="6896" width="12.28515625" style="155" customWidth="1"/>
    <col min="6897" max="6897" width="3.28515625" style="155" customWidth="1"/>
    <col min="6898" max="6898" width="8.7109375" style="155"/>
    <col min="6899" max="6899" width="12.28515625" style="155" bestFit="1" customWidth="1"/>
    <col min="6900" max="6900" width="12.28515625" style="155" customWidth="1"/>
    <col min="6901" max="7146" width="8.7109375" style="155"/>
    <col min="7147" max="7147" width="19.7109375" style="155" customWidth="1"/>
    <col min="7148" max="7148" width="18.28515625" style="155" customWidth="1"/>
    <col min="7149" max="7149" width="17.28515625" style="155" customWidth="1"/>
    <col min="7150" max="7150" width="3.28515625" style="155" customWidth="1"/>
    <col min="7151" max="7151" width="11.7109375" style="155" customWidth="1"/>
    <col min="7152" max="7152" width="12.28515625" style="155" customWidth="1"/>
    <col min="7153" max="7153" width="3.28515625" style="155" customWidth="1"/>
    <col min="7154" max="7154" width="8.7109375" style="155"/>
    <col min="7155" max="7155" width="12.28515625" style="155" bestFit="1" customWidth="1"/>
    <col min="7156" max="7156" width="12.28515625" style="155" customWidth="1"/>
    <col min="7157" max="7402" width="8.7109375" style="155"/>
    <col min="7403" max="7403" width="19.7109375" style="155" customWidth="1"/>
    <col min="7404" max="7404" width="18.28515625" style="155" customWidth="1"/>
    <col min="7405" max="7405" width="17.28515625" style="155" customWidth="1"/>
    <col min="7406" max="7406" width="3.28515625" style="155" customWidth="1"/>
    <col min="7407" max="7407" width="11.7109375" style="155" customWidth="1"/>
    <col min="7408" max="7408" width="12.28515625" style="155" customWidth="1"/>
    <col min="7409" max="7409" width="3.28515625" style="155" customWidth="1"/>
    <col min="7410" max="7410" width="8.7109375" style="155"/>
    <col min="7411" max="7411" width="12.28515625" style="155" bestFit="1" customWidth="1"/>
    <col min="7412" max="7412" width="12.28515625" style="155" customWidth="1"/>
    <col min="7413" max="7658" width="8.7109375" style="155"/>
    <col min="7659" max="7659" width="19.7109375" style="155" customWidth="1"/>
    <col min="7660" max="7660" width="18.28515625" style="155" customWidth="1"/>
    <col min="7661" max="7661" width="17.28515625" style="155" customWidth="1"/>
    <col min="7662" max="7662" width="3.28515625" style="155" customWidth="1"/>
    <col min="7663" max="7663" width="11.7109375" style="155" customWidth="1"/>
    <col min="7664" max="7664" width="12.28515625" style="155" customWidth="1"/>
    <col min="7665" max="7665" width="3.28515625" style="155" customWidth="1"/>
    <col min="7666" max="7666" width="8.7109375" style="155"/>
    <col min="7667" max="7667" width="12.28515625" style="155" bestFit="1" customWidth="1"/>
    <col min="7668" max="7668" width="12.28515625" style="155" customWidth="1"/>
    <col min="7669" max="7914" width="8.7109375" style="155"/>
    <col min="7915" max="7915" width="19.7109375" style="155" customWidth="1"/>
    <col min="7916" max="7916" width="18.28515625" style="155" customWidth="1"/>
    <col min="7917" max="7917" width="17.28515625" style="155" customWidth="1"/>
    <col min="7918" max="7918" width="3.28515625" style="155" customWidth="1"/>
    <col min="7919" max="7919" width="11.7109375" style="155" customWidth="1"/>
    <col min="7920" max="7920" width="12.28515625" style="155" customWidth="1"/>
    <col min="7921" max="7921" width="3.28515625" style="155" customWidth="1"/>
    <col min="7922" max="7922" width="8.7109375" style="155"/>
    <col min="7923" max="7923" width="12.28515625" style="155" bestFit="1" customWidth="1"/>
    <col min="7924" max="7924" width="12.28515625" style="155" customWidth="1"/>
    <col min="7925" max="8170" width="8.7109375" style="155"/>
    <col min="8171" max="8171" width="19.7109375" style="155" customWidth="1"/>
    <col min="8172" max="8172" width="18.28515625" style="155" customWidth="1"/>
    <col min="8173" max="8173" width="17.28515625" style="155" customWidth="1"/>
    <col min="8174" max="8174" width="3.28515625" style="155" customWidth="1"/>
    <col min="8175" max="8175" width="11.7109375" style="155" customWidth="1"/>
    <col min="8176" max="8176" width="12.28515625" style="155" customWidth="1"/>
    <col min="8177" max="8177" width="3.28515625" style="155" customWidth="1"/>
    <col min="8178" max="8178" width="8.7109375" style="155"/>
    <col min="8179" max="8179" width="12.28515625" style="155" bestFit="1" customWidth="1"/>
    <col min="8180" max="8180" width="12.28515625" style="155" customWidth="1"/>
    <col min="8181" max="8426" width="8.7109375" style="155"/>
    <col min="8427" max="8427" width="19.7109375" style="155" customWidth="1"/>
    <col min="8428" max="8428" width="18.28515625" style="155" customWidth="1"/>
    <col min="8429" max="8429" width="17.28515625" style="155" customWidth="1"/>
    <col min="8430" max="8430" width="3.28515625" style="155" customWidth="1"/>
    <col min="8431" max="8431" width="11.7109375" style="155" customWidth="1"/>
    <col min="8432" max="8432" width="12.28515625" style="155" customWidth="1"/>
    <col min="8433" max="8433" width="3.28515625" style="155" customWidth="1"/>
    <col min="8434" max="8434" width="8.7109375" style="155"/>
    <col min="8435" max="8435" width="12.28515625" style="155" bestFit="1" customWidth="1"/>
    <col min="8436" max="8436" width="12.28515625" style="155" customWidth="1"/>
    <col min="8437" max="8682" width="8.7109375" style="155"/>
    <col min="8683" max="8683" width="19.7109375" style="155" customWidth="1"/>
    <col min="8684" max="8684" width="18.28515625" style="155" customWidth="1"/>
    <col min="8685" max="8685" width="17.28515625" style="155" customWidth="1"/>
    <col min="8686" max="8686" width="3.28515625" style="155" customWidth="1"/>
    <col min="8687" max="8687" width="11.7109375" style="155" customWidth="1"/>
    <col min="8688" max="8688" width="12.28515625" style="155" customWidth="1"/>
    <col min="8689" max="8689" width="3.28515625" style="155" customWidth="1"/>
    <col min="8690" max="8690" width="8.7109375" style="155"/>
    <col min="8691" max="8691" width="12.28515625" style="155" bestFit="1" customWidth="1"/>
    <col min="8692" max="8692" width="12.28515625" style="155" customWidth="1"/>
    <col min="8693" max="8938" width="8.7109375" style="155"/>
    <col min="8939" max="8939" width="19.7109375" style="155" customWidth="1"/>
    <col min="8940" max="8940" width="18.28515625" style="155" customWidth="1"/>
    <col min="8941" max="8941" width="17.28515625" style="155" customWidth="1"/>
    <col min="8942" max="8942" width="3.28515625" style="155" customWidth="1"/>
    <col min="8943" max="8943" width="11.7109375" style="155" customWidth="1"/>
    <col min="8944" max="8944" width="12.28515625" style="155" customWidth="1"/>
    <col min="8945" max="8945" width="3.28515625" style="155" customWidth="1"/>
    <col min="8946" max="8946" width="8.7109375" style="155"/>
    <col min="8947" max="8947" width="12.28515625" style="155" bestFit="1" customWidth="1"/>
    <col min="8948" max="8948" width="12.28515625" style="155" customWidth="1"/>
    <col min="8949" max="9194" width="8.7109375" style="155"/>
    <col min="9195" max="9195" width="19.7109375" style="155" customWidth="1"/>
    <col min="9196" max="9196" width="18.28515625" style="155" customWidth="1"/>
    <col min="9197" max="9197" width="17.28515625" style="155" customWidth="1"/>
    <col min="9198" max="9198" width="3.28515625" style="155" customWidth="1"/>
    <col min="9199" max="9199" width="11.7109375" style="155" customWidth="1"/>
    <col min="9200" max="9200" width="12.28515625" style="155" customWidth="1"/>
    <col min="9201" max="9201" width="3.28515625" style="155" customWidth="1"/>
    <col min="9202" max="9202" width="8.7109375" style="155"/>
    <col min="9203" max="9203" width="12.28515625" style="155" bestFit="1" customWidth="1"/>
    <col min="9204" max="9204" width="12.28515625" style="155" customWidth="1"/>
    <col min="9205" max="9450" width="8.7109375" style="155"/>
    <col min="9451" max="9451" width="19.7109375" style="155" customWidth="1"/>
    <col min="9452" max="9452" width="18.28515625" style="155" customWidth="1"/>
    <col min="9453" max="9453" width="17.28515625" style="155" customWidth="1"/>
    <col min="9454" max="9454" width="3.28515625" style="155" customWidth="1"/>
    <col min="9455" max="9455" width="11.7109375" style="155" customWidth="1"/>
    <col min="9456" max="9456" width="12.28515625" style="155" customWidth="1"/>
    <col min="9457" max="9457" width="3.28515625" style="155" customWidth="1"/>
    <col min="9458" max="9458" width="8.7109375" style="155"/>
    <col min="9459" max="9459" width="12.28515625" style="155" bestFit="1" customWidth="1"/>
    <col min="9460" max="9460" width="12.28515625" style="155" customWidth="1"/>
    <col min="9461" max="9706" width="8.7109375" style="155"/>
    <col min="9707" max="9707" width="19.7109375" style="155" customWidth="1"/>
    <col min="9708" max="9708" width="18.28515625" style="155" customWidth="1"/>
    <col min="9709" max="9709" width="17.28515625" style="155" customWidth="1"/>
    <col min="9710" max="9710" width="3.28515625" style="155" customWidth="1"/>
    <col min="9711" max="9711" width="11.7109375" style="155" customWidth="1"/>
    <col min="9712" max="9712" width="12.28515625" style="155" customWidth="1"/>
    <col min="9713" max="9713" width="3.28515625" style="155" customWidth="1"/>
    <col min="9714" max="9714" width="8.7109375" style="155"/>
    <col min="9715" max="9715" width="12.28515625" style="155" bestFit="1" customWidth="1"/>
    <col min="9716" max="9716" width="12.28515625" style="155" customWidth="1"/>
    <col min="9717" max="9962" width="8.7109375" style="155"/>
    <col min="9963" max="9963" width="19.7109375" style="155" customWidth="1"/>
    <col min="9964" max="9964" width="18.28515625" style="155" customWidth="1"/>
    <col min="9965" max="9965" width="17.28515625" style="155" customWidth="1"/>
    <col min="9966" max="9966" width="3.28515625" style="155" customWidth="1"/>
    <col min="9967" max="9967" width="11.7109375" style="155" customWidth="1"/>
    <col min="9968" max="9968" width="12.28515625" style="155" customWidth="1"/>
    <col min="9969" max="9969" width="3.28515625" style="155" customWidth="1"/>
    <col min="9970" max="9970" width="8.7109375" style="155"/>
    <col min="9971" max="9971" width="12.28515625" style="155" bestFit="1" customWidth="1"/>
    <col min="9972" max="9972" width="12.28515625" style="155" customWidth="1"/>
    <col min="9973" max="10218" width="8.7109375" style="155"/>
    <col min="10219" max="10219" width="19.7109375" style="155" customWidth="1"/>
    <col min="10220" max="10220" width="18.28515625" style="155" customWidth="1"/>
    <col min="10221" max="10221" width="17.28515625" style="155" customWidth="1"/>
    <col min="10222" max="10222" width="3.28515625" style="155" customWidth="1"/>
    <col min="10223" max="10223" width="11.7109375" style="155" customWidth="1"/>
    <col min="10224" max="10224" width="12.28515625" style="155" customWidth="1"/>
    <col min="10225" max="10225" width="3.28515625" style="155" customWidth="1"/>
    <col min="10226" max="10226" width="8.7109375" style="155"/>
    <col min="10227" max="10227" width="12.28515625" style="155" bestFit="1" customWidth="1"/>
    <col min="10228" max="10228" width="12.28515625" style="155" customWidth="1"/>
    <col min="10229" max="10474" width="8.7109375" style="155"/>
    <col min="10475" max="10475" width="19.7109375" style="155" customWidth="1"/>
    <col min="10476" max="10476" width="18.28515625" style="155" customWidth="1"/>
    <col min="10477" max="10477" width="17.28515625" style="155" customWidth="1"/>
    <col min="10478" max="10478" width="3.28515625" style="155" customWidth="1"/>
    <col min="10479" max="10479" width="11.7109375" style="155" customWidth="1"/>
    <col min="10480" max="10480" width="12.28515625" style="155" customWidth="1"/>
    <col min="10481" max="10481" width="3.28515625" style="155" customWidth="1"/>
    <col min="10482" max="10482" width="8.7109375" style="155"/>
    <col min="10483" max="10483" width="12.28515625" style="155" bestFit="1" customWidth="1"/>
    <col min="10484" max="10484" width="12.28515625" style="155" customWidth="1"/>
    <col min="10485" max="10730" width="8.7109375" style="155"/>
    <col min="10731" max="10731" width="19.7109375" style="155" customWidth="1"/>
    <col min="10732" max="10732" width="18.28515625" style="155" customWidth="1"/>
    <col min="10733" max="10733" width="17.28515625" style="155" customWidth="1"/>
    <col min="10734" max="10734" width="3.28515625" style="155" customWidth="1"/>
    <col min="10735" max="10735" width="11.7109375" style="155" customWidth="1"/>
    <col min="10736" max="10736" width="12.28515625" style="155" customWidth="1"/>
    <col min="10737" max="10737" width="3.28515625" style="155" customWidth="1"/>
    <col min="10738" max="10738" width="8.7109375" style="155"/>
    <col min="10739" max="10739" width="12.28515625" style="155" bestFit="1" customWidth="1"/>
    <col min="10740" max="10740" width="12.28515625" style="155" customWidth="1"/>
    <col min="10741" max="10986" width="8.7109375" style="155"/>
    <col min="10987" max="10987" width="19.7109375" style="155" customWidth="1"/>
    <col min="10988" max="10988" width="18.28515625" style="155" customWidth="1"/>
    <col min="10989" max="10989" width="17.28515625" style="155" customWidth="1"/>
    <col min="10990" max="10990" width="3.28515625" style="155" customWidth="1"/>
    <col min="10991" max="10991" width="11.7109375" style="155" customWidth="1"/>
    <col min="10992" max="10992" width="12.28515625" style="155" customWidth="1"/>
    <col min="10993" max="10993" width="3.28515625" style="155" customWidth="1"/>
    <col min="10994" max="10994" width="8.7109375" style="155"/>
    <col min="10995" max="10995" width="12.28515625" style="155" bestFit="1" customWidth="1"/>
    <col min="10996" max="10996" width="12.28515625" style="155" customWidth="1"/>
    <col min="10997" max="11242" width="8.7109375" style="155"/>
    <col min="11243" max="11243" width="19.7109375" style="155" customWidth="1"/>
    <col min="11244" max="11244" width="18.28515625" style="155" customWidth="1"/>
    <col min="11245" max="11245" width="17.28515625" style="155" customWidth="1"/>
    <col min="11246" max="11246" width="3.28515625" style="155" customWidth="1"/>
    <col min="11247" max="11247" width="11.7109375" style="155" customWidth="1"/>
    <col min="11248" max="11248" width="12.28515625" style="155" customWidth="1"/>
    <col min="11249" max="11249" width="3.28515625" style="155" customWidth="1"/>
    <col min="11250" max="11250" width="8.7109375" style="155"/>
    <col min="11251" max="11251" width="12.28515625" style="155" bestFit="1" customWidth="1"/>
    <col min="11252" max="11252" width="12.28515625" style="155" customWidth="1"/>
    <col min="11253" max="11498" width="8.7109375" style="155"/>
    <col min="11499" max="11499" width="19.7109375" style="155" customWidth="1"/>
    <col min="11500" max="11500" width="18.28515625" style="155" customWidth="1"/>
    <col min="11501" max="11501" width="17.28515625" style="155" customWidth="1"/>
    <col min="11502" max="11502" width="3.28515625" style="155" customWidth="1"/>
    <col min="11503" max="11503" width="11.7109375" style="155" customWidth="1"/>
    <col min="11504" max="11504" width="12.28515625" style="155" customWidth="1"/>
    <col min="11505" max="11505" width="3.28515625" style="155" customWidth="1"/>
    <col min="11506" max="11506" width="8.7109375" style="155"/>
    <col min="11507" max="11507" width="12.28515625" style="155" bestFit="1" customWidth="1"/>
    <col min="11508" max="11508" width="12.28515625" style="155" customWidth="1"/>
    <col min="11509" max="11754" width="8.7109375" style="155"/>
    <col min="11755" max="11755" width="19.7109375" style="155" customWidth="1"/>
    <col min="11756" max="11756" width="18.28515625" style="155" customWidth="1"/>
    <col min="11757" max="11757" width="17.28515625" style="155" customWidth="1"/>
    <col min="11758" max="11758" width="3.28515625" style="155" customWidth="1"/>
    <col min="11759" max="11759" width="11.7109375" style="155" customWidth="1"/>
    <col min="11760" max="11760" width="12.28515625" style="155" customWidth="1"/>
    <col min="11761" max="11761" width="3.28515625" style="155" customWidth="1"/>
    <col min="11762" max="11762" width="8.7109375" style="155"/>
    <col min="11763" max="11763" width="12.28515625" style="155" bestFit="1" customWidth="1"/>
    <col min="11764" max="11764" width="12.28515625" style="155" customWidth="1"/>
    <col min="11765" max="12010" width="8.7109375" style="155"/>
    <col min="12011" max="12011" width="19.7109375" style="155" customWidth="1"/>
    <col min="12012" max="12012" width="18.28515625" style="155" customWidth="1"/>
    <col min="12013" max="12013" width="17.28515625" style="155" customWidth="1"/>
    <col min="12014" max="12014" width="3.28515625" style="155" customWidth="1"/>
    <col min="12015" max="12015" width="11.7109375" style="155" customWidth="1"/>
    <col min="12016" max="12016" width="12.28515625" style="155" customWidth="1"/>
    <col min="12017" max="12017" width="3.28515625" style="155" customWidth="1"/>
    <col min="12018" max="12018" width="8.7109375" style="155"/>
    <col min="12019" max="12019" width="12.28515625" style="155" bestFit="1" customWidth="1"/>
    <col min="12020" max="12020" width="12.28515625" style="155" customWidth="1"/>
    <col min="12021" max="12266" width="8.7109375" style="155"/>
    <col min="12267" max="12267" width="19.7109375" style="155" customWidth="1"/>
    <col min="12268" max="12268" width="18.28515625" style="155" customWidth="1"/>
    <col min="12269" max="12269" width="17.28515625" style="155" customWidth="1"/>
    <col min="12270" max="12270" width="3.28515625" style="155" customWidth="1"/>
    <col min="12271" max="12271" width="11.7109375" style="155" customWidth="1"/>
    <col min="12272" max="12272" width="12.28515625" style="155" customWidth="1"/>
    <col min="12273" max="12273" width="3.28515625" style="155" customWidth="1"/>
    <col min="12274" max="12274" width="8.7109375" style="155"/>
    <col min="12275" max="12275" width="12.28515625" style="155" bestFit="1" customWidth="1"/>
    <col min="12276" max="12276" width="12.28515625" style="155" customWidth="1"/>
    <col min="12277" max="12522" width="8.7109375" style="155"/>
    <col min="12523" max="12523" width="19.7109375" style="155" customWidth="1"/>
    <col min="12524" max="12524" width="18.28515625" style="155" customWidth="1"/>
    <col min="12525" max="12525" width="17.28515625" style="155" customWidth="1"/>
    <col min="12526" max="12526" width="3.28515625" style="155" customWidth="1"/>
    <col min="12527" max="12527" width="11.7109375" style="155" customWidth="1"/>
    <col min="12528" max="12528" width="12.28515625" style="155" customWidth="1"/>
    <col min="12529" max="12529" width="3.28515625" style="155" customWidth="1"/>
    <col min="12530" max="12530" width="8.7109375" style="155"/>
    <col min="12531" max="12531" width="12.28515625" style="155" bestFit="1" customWidth="1"/>
    <col min="12532" max="12532" width="12.28515625" style="155" customWidth="1"/>
    <col min="12533" max="12778" width="8.7109375" style="155"/>
    <col min="12779" max="12779" width="19.7109375" style="155" customWidth="1"/>
    <col min="12780" max="12780" width="18.28515625" style="155" customWidth="1"/>
    <col min="12781" max="12781" width="17.28515625" style="155" customWidth="1"/>
    <col min="12782" max="12782" width="3.28515625" style="155" customWidth="1"/>
    <col min="12783" max="12783" width="11.7109375" style="155" customWidth="1"/>
    <col min="12784" max="12784" width="12.28515625" style="155" customWidth="1"/>
    <col min="12785" max="12785" width="3.28515625" style="155" customWidth="1"/>
    <col min="12786" max="12786" width="8.7109375" style="155"/>
    <col min="12787" max="12787" width="12.28515625" style="155" bestFit="1" customWidth="1"/>
    <col min="12788" max="12788" width="12.28515625" style="155" customWidth="1"/>
    <col min="12789" max="13034" width="8.7109375" style="155"/>
    <col min="13035" max="13035" width="19.7109375" style="155" customWidth="1"/>
    <col min="13036" max="13036" width="18.28515625" style="155" customWidth="1"/>
    <col min="13037" max="13037" width="17.28515625" style="155" customWidth="1"/>
    <col min="13038" max="13038" width="3.28515625" style="155" customWidth="1"/>
    <col min="13039" max="13039" width="11.7109375" style="155" customWidth="1"/>
    <col min="13040" max="13040" width="12.28515625" style="155" customWidth="1"/>
    <col min="13041" max="13041" width="3.28515625" style="155" customWidth="1"/>
    <col min="13042" max="13042" width="8.7109375" style="155"/>
    <col min="13043" max="13043" width="12.28515625" style="155" bestFit="1" customWidth="1"/>
    <col min="13044" max="13044" width="12.28515625" style="155" customWidth="1"/>
    <col min="13045" max="13290" width="8.7109375" style="155"/>
    <col min="13291" max="13291" width="19.7109375" style="155" customWidth="1"/>
    <col min="13292" max="13292" width="18.28515625" style="155" customWidth="1"/>
    <col min="13293" max="13293" width="17.28515625" style="155" customWidth="1"/>
    <col min="13294" max="13294" width="3.28515625" style="155" customWidth="1"/>
    <col min="13295" max="13295" width="11.7109375" style="155" customWidth="1"/>
    <col min="13296" max="13296" width="12.28515625" style="155" customWidth="1"/>
    <col min="13297" max="13297" width="3.28515625" style="155" customWidth="1"/>
    <col min="13298" max="13298" width="8.7109375" style="155"/>
    <col min="13299" max="13299" width="12.28515625" style="155" bestFit="1" customWidth="1"/>
    <col min="13300" max="13300" width="12.28515625" style="155" customWidth="1"/>
    <col min="13301" max="13546" width="8.7109375" style="155"/>
    <col min="13547" max="13547" width="19.7109375" style="155" customWidth="1"/>
    <col min="13548" max="13548" width="18.28515625" style="155" customWidth="1"/>
    <col min="13549" max="13549" width="17.28515625" style="155" customWidth="1"/>
    <col min="13550" max="13550" width="3.28515625" style="155" customWidth="1"/>
    <col min="13551" max="13551" width="11.7109375" style="155" customWidth="1"/>
    <col min="13552" max="13552" width="12.28515625" style="155" customWidth="1"/>
    <col min="13553" max="13553" width="3.28515625" style="155" customWidth="1"/>
    <col min="13554" max="13554" width="8.7109375" style="155"/>
    <col min="13555" max="13555" width="12.28515625" style="155" bestFit="1" customWidth="1"/>
    <col min="13556" max="13556" width="12.28515625" style="155" customWidth="1"/>
    <col min="13557" max="13802" width="8.7109375" style="155"/>
    <col min="13803" max="13803" width="19.7109375" style="155" customWidth="1"/>
    <col min="13804" max="13804" width="18.28515625" style="155" customWidth="1"/>
    <col min="13805" max="13805" width="17.28515625" style="155" customWidth="1"/>
    <col min="13806" max="13806" width="3.28515625" style="155" customWidth="1"/>
    <col min="13807" max="13807" width="11.7109375" style="155" customWidth="1"/>
    <col min="13808" max="13808" width="12.28515625" style="155" customWidth="1"/>
    <col min="13809" max="13809" width="3.28515625" style="155" customWidth="1"/>
    <col min="13810" max="13810" width="8.7109375" style="155"/>
    <col min="13811" max="13811" width="12.28515625" style="155" bestFit="1" customWidth="1"/>
    <col min="13812" max="13812" width="12.28515625" style="155" customWidth="1"/>
    <col min="13813" max="14058" width="8.7109375" style="155"/>
    <col min="14059" max="14059" width="19.7109375" style="155" customWidth="1"/>
    <col min="14060" max="14060" width="18.28515625" style="155" customWidth="1"/>
    <col min="14061" max="14061" width="17.28515625" style="155" customWidth="1"/>
    <col min="14062" max="14062" width="3.28515625" style="155" customWidth="1"/>
    <col min="14063" max="14063" width="11.7109375" style="155" customWidth="1"/>
    <col min="14064" max="14064" width="12.28515625" style="155" customWidth="1"/>
    <col min="14065" max="14065" width="3.28515625" style="155" customWidth="1"/>
    <col min="14066" max="14066" width="8.7109375" style="155"/>
    <col min="14067" max="14067" width="12.28515625" style="155" bestFit="1" customWidth="1"/>
    <col min="14068" max="14068" width="12.28515625" style="155" customWidth="1"/>
    <col min="14069" max="14314" width="8.7109375" style="155"/>
    <col min="14315" max="14315" width="19.7109375" style="155" customWidth="1"/>
    <col min="14316" max="14316" width="18.28515625" style="155" customWidth="1"/>
    <col min="14317" max="14317" width="17.28515625" style="155" customWidth="1"/>
    <col min="14318" max="14318" width="3.28515625" style="155" customWidth="1"/>
    <col min="14319" max="14319" width="11.7109375" style="155" customWidth="1"/>
    <col min="14320" max="14320" width="12.28515625" style="155" customWidth="1"/>
    <col min="14321" max="14321" width="3.28515625" style="155" customWidth="1"/>
    <col min="14322" max="14322" width="8.7109375" style="155"/>
    <col min="14323" max="14323" width="12.28515625" style="155" bestFit="1" customWidth="1"/>
    <col min="14324" max="14324" width="12.28515625" style="155" customWidth="1"/>
    <col min="14325" max="14570" width="8.7109375" style="155"/>
    <col min="14571" max="14571" width="19.7109375" style="155" customWidth="1"/>
    <col min="14572" max="14572" width="18.28515625" style="155" customWidth="1"/>
    <col min="14573" max="14573" width="17.28515625" style="155" customWidth="1"/>
    <col min="14574" max="14574" width="3.28515625" style="155" customWidth="1"/>
    <col min="14575" max="14575" width="11.7109375" style="155" customWidth="1"/>
    <col min="14576" max="14576" width="12.28515625" style="155" customWidth="1"/>
    <col min="14577" max="14577" width="3.28515625" style="155" customWidth="1"/>
    <col min="14578" max="14578" width="8.7109375" style="155"/>
    <col min="14579" max="14579" width="12.28515625" style="155" bestFit="1" customWidth="1"/>
    <col min="14580" max="14580" width="12.28515625" style="155" customWidth="1"/>
    <col min="14581" max="14826" width="8.7109375" style="155"/>
    <col min="14827" max="14827" width="19.7109375" style="155" customWidth="1"/>
    <col min="14828" max="14828" width="18.28515625" style="155" customWidth="1"/>
    <col min="14829" max="14829" width="17.28515625" style="155" customWidth="1"/>
    <col min="14830" max="14830" width="3.28515625" style="155" customWidth="1"/>
    <col min="14831" max="14831" width="11.7109375" style="155" customWidth="1"/>
    <col min="14832" max="14832" width="12.28515625" style="155" customWidth="1"/>
    <col min="14833" max="14833" width="3.28515625" style="155" customWidth="1"/>
    <col min="14834" max="14834" width="8.7109375" style="155"/>
    <col min="14835" max="14835" width="12.28515625" style="155" bestFit="1" customWidth="1"/>
    <col min="14836" max="14836" width="12.28515625" style="155" customWidth="1"/>
    <col min="14837" max="15082" width="8.7109375" style="155"/>
    <col min="15083" max="15083" width="19.7109375" style="155" customWidth="1"/>
    <col min="15084" max="15084" width="18.28515625" style="155" customWidth="1"/>
    <col min="15085" max="15085" width="17.28515625" style="155" customWidth="1"/>
    <col min="15086" max="15086" width="3.28515625" style="155" customWidth="1"/>
    <col min="15087" max="15087" width="11.7109375" style="155" customWidth="1"/>
    <col min="15088" max="15088" width="12.28515625" style="155" customWidth="1"/>
    <col min="15089" max="15089" width="3.28515625" style="155" customWidth="1"/>
    <col min="15090" max="15090" width="8.7109375" style="155"/>
    <col min="15091" max="15091" width="12.28515625" style="155" bestFit="1" customWidth="1"/>
    <col min="15092" max="15092" width="12.28515625" style="155" customWidth="1"/>
    <col min="15093" max="15338" width="8.7109375" style="155"/>
    <col min="15339" max="15339" width="19.7109375" style="155" customWidth="1"/>
    <col min="15340" max="15340" width="18.28515625" style="155" customWidth="1"/>
    <col min="15341" max="15341" width="17.28515625" style="155" customWidth="1"/>
    <col min="15342" max="15342" width="3.28515625" style="155" customWidth="1"/>
    <col min="15343" max="15343" width="11.7109375" style="155" customWidth="1"/>
    <col min="15344" max="15344" width="12.28515625" style="155" customWidth="1"/>
    <col min="15345" max="15345" width="3.28515625" style="155" customWidth="1"/>
    <col min="15346" max="15346" width="8.7109375" style="155"/>
    <col min="15347" max="15347" width="12.28515625" style="155" bestFit="1" customWidth="1"/>
    <col min="15348" max="15348" width="12.28515625" style="155" customWidth="1"/>
    <col min="15349" max="15594" width="8.7109375" style="155"/>
    <col min="15595" max="15595" width="19.7109375" style="155" customWidth="1"/>
    <col min="15596" max="15596" width="18.28515625" style="155" customWidth="1"/>
    <col min="15597" max="15597" width="17.28515625" style="155" customWidth="1"/>
    <col min="15598" max="15598" width="3.28515625" style="155" customWidth="1"/>
    <col min="15599" max="15599" width="11.7109375" style="155" customWidth="1"/>
    <col min="15600" max="15600" width="12.28515625" style="155" customWidth="1"/>
    <col min="15601" max="15601" width="3.28515625" style="155" customWidth="1"/>
    <col min="15602" max="15602" width="8.7109375" style="155"/>
    <col min="15603" max="15603" width="12.28515625" style="155" bestFit="1" customWidth="1"/>
    <col min="15604" max="15604" width="12.28515625" style="155" customWidth="1"/>
    <col min="15605" max="15850" width="8.7109375" style="155"/>
    <col min="15851" max="15851" width="19.7109375" style="155" customWidth="1"/>
    <col min="15852" max="15852" width="18.28515625" style="155" customWidth="1"/>
    <col min="15853" max="15853" width="17.28515625" style="155" customWidth="1"/>
    <col min="15854" max="15854" width="3.28515625" style="155" customWidth="1"/>
    <col min="15855" max="15855" width="11.7109375" style="155" customWidth="1"/>
    <col min="15856" max="15856" width="12.28515625" style="155" customWidth="1"/>
    <col min="15857" max="15857" width="3.28515625" style="155" customWidth="1"/>
    <col min="15858" max="15858" width="8.7109375" style="155"/>
    <col min="15859" max="15859" width="12.28515625" style="155" bestFit="1" customWidth="1"/>
    <col min="15860" max="15860" width="12.28515625" style="155" customWidth="1"/>
    <col min="15861" max="16106" width="8.7109375" style="155"/>
    <col min="16107" max="16107" width="19.7109375" style="155" customWidth="1"/>
    <col min="16108" max="16108" width="18.28515625" style="155" customWidth="1"/>
    <col min="16109" max="16109" width="17.28515625" style="155" customWidth="1"/>
    <col min="16110" max="16110" width="3.28515625" style="155" customWidth="1"/>
    <col min="16111" max="16111" width="11.7109375" style="155" customWidth="1"/>
    <col min="16112" max="16112" width="12.28515625" style="155" customWidth="1"/>
    <col min="16113" max="16113" width="3.28515625" style="155" customWidth="1"/>
    <col min="16114" max="16114" width="8.7109375" style="155"/>
    <col min="16115" max="16115" width="12.28515625" style="155" bestFit="1" customWidth="1"/>
    <col min="16116" max="16116" width="12.28515625" style="155" customWidth="1"/>
    <col min="16117" max="16384" width="8.7109375" style="155"/>
  </cols>
  <sheetData>
    <row r="1" spans="1:13" s="149" customFormat="1" ht="30" customHeight="1">
      <c r="A1" s="357" t="s">
        <v>34</v>
      </c>
      <c r="B1" s="357"/>
      <c r="C1" s="357"/>
      <c r="D1" s="357"/>
      <c r="E1" s="357"/>
      <c r="F1" s="357"/>
      <c r="G1" s="357"/>
      <c r="H1" s="357"/>
      <c r="I1" s="357"/>
    </row>
    <row r="3" spans="1:13" s="149" customFormat="1" ht="13.15">
      <c r="A3" s="150"/>
      <c r="B3" s="150"/>
      <c r="C3" s="150"/>
      <c r="D3" s="150"/>
      <c r="E3" s="150"/>
      <c r="G3" s="150"/>
      <c r="H3" s="150"/>
      <c r="I3" s="151" t="s">
        <v>35</v>
      </c>
    </row>
    <row r="4" spans="1:13" s="149" customFormat="1" ht="24.75" customHeight="1">
      <c r="A4" s="123"/>
      <c r="B4" s="358" t="s">
        <v>36</v>
      </c>
      <c r="C4" s="358"/>
      <c r="E4" s="359" t="s">
        <v>37</v>
      </c>
      <c r="F4" s="359"/>
      <c r="G4" s="152"/>
      <c r="H4" s="359" t="s">
        <v>38</v>
      </c>
      <c r="I4" s="359"/>
    </row>
    <row r="5" spans="1:13" s="149" customFormat="1" ht="21" customHeight="1">
      <c r="A5" s="150"/>
      <c r="B5" s="153">
        <v>2016</v>
      </c>
      <c r="C5" s="154" t="s">
        <v>39</v>
      </c>
      <c r="D5" s="154"/>
      <c r="E5" s="153">
        <v>2016</v>
      </c>
      <c r="F5" s="154" t="s">
        <v>39</v>
      </c>
      <c r="G5" s="154"/>
      <c r="H5" s="153">
        <v>2016</v>
      </c>
      <c r="I5" s="154" t="s">
        <v>39</v>
      </c>
    </row>
    <row r="6" spans="1:13" s="149" customFormat="1" ht="16.5" customHeight="1">
      <c r="A6" s="155"/>
      <c r="B6" s="155"/>
      <c r="I6" s="156"/>
      <c r="J6" s="157"/>
      <c r="K6" s="157"/>
      <c r="L6" s="157"/>
      <c r="M6" s="157"/>
    </row>
    <row r="7" spans="1:13" s="149" customFormat="1" ht="13.15">
      <c r="A7" s="155" t="s">
        <v>4</v>
      </c>
      <c r="B7" s="158">
        <v>1210.1301000000001</v>
      </c>
      <c r="C7" s="159">
        <v>-13.974278799861203</v>
      </c>
      <c r="D7" s="160"/>
      <c r="E7" s="158">
        <v>57.49</v>
      </c>
      <c r="F7" s="161">
        <v>1.2682754976219814</v>
      </c>
      <c r="G7" s="162"/>
      <c r="H7" s="163">
        <v>79.2</v>
      </c>
      <c r="I7" s="161">
        <v>-12.097669256381788</v>
      </c>
      <c r="J7" s="157"/>
      <c r="K7" s="157"/>
      <c r="L7" s="157"/>
      <c r="M7" s="157"/>
    </row>
    <row r="8" spans="1:13" s="149" customFormat="1" ht="13.15">
      <c r="A8" s="155" t="s">
        <v>5</v>
      </c>
      <c r="B8" s="158">
        <v>1041.0297</v>
      </c>
      <c r="C8" s="159">
        <v>-7.2815154809177631</v>
      </c>
      <c r="D8" s="160"/>
      <c r="E8" s="158">
        <v>256.8</v>
      </c>
      <c r="F8" s="161">
        <v>-7.0911722141823326</v>
      </c>
      <c r="G8" s="162"/>
      <c r="H8" s="163">
        <v>164.3</v>
      </c>
      <c r="I8" s="161">
        <v>3.3333333333333401</v>
      </c>
      <c r="J8" s="157"/>
      <c r="K8" s="157"/>
      <c r="L8" s="157"/>
      <c r="M8" s="157"/>
    </row>
    <row r="9" spans="1:13" s="149" customFormat="1" ht="13.15">
      <c r="A9" s="155" t="s">
        <v>6</v>
      </c>
      <c r="B9" s="158">
        <v>902.00040000000001</v>
      </c>
      <c r="C9" s="159">
        <v>18.231219791740127</v>
      </c>
      <c r="D9" s="160"/>
      <c r="E9" s="158">
        <v>104.8</v>
      </c>
      <c r="F9" s="161">
        <v>0</v>
      </c>
      <c r="G9" s="162"/>
      <c r="H9" s="163">
        <v>147</v>
      </c>
      <c r="I9" s="161">
        <v>9.5380029806259419</v>
      </c>
      <c r="J9" s="157"/>
      <c r="K9" s="157"/>
      <c r="L9" s="157"/>
      <c r="M9" s="157"/>
    </row>
    <row r="10" spans="1:13" s="149" customFormat="1" ht="13.15">
      <c r="A10" s="155" t="s">
        <v>7</v>
      </c>
      <c r="B10" s="158">
        <v>518.86770000000001</v>
      </c>
      <c r="C10" s="159">
        <v>-43.971236417659156</v>
      </c>
      <c r="D10" s="160"/>
      <c r="E10" s="158">
        <v>55.61</v>
      </c>
      <c r="F10" s="161">
        <v>0.99891027969487312</v>
      </c>
      <c r="G10" s="162"/>
      <c r="H10" s="163">
        <v>58.1</v>
      </c>
      <c r="I10" s="161">
        <v>-25.128865979381438</v>
      </c>
      <c r="J10" s="157"/>
      <c r="K10" s="157"/>
      <c r="L10" s="157"/>
      <c r="M10" s="157"/>
    </row>
    <row r="11" spans="1:13" s="149" customFormat="1" ht="13.15">
      <c r="A11" s="155" t="s">
        <v>8</v>
      </c>
      <c r="B11" s="158">
        <v>4055.9695999999999</v>
      </c>
      <c r="C11" s="159">
        <v>25.787335068028945</v>
      </c>
      <c r="D11" s="160"/>
      <c r="E11" s="158">
        <v>493.52</v>
      </c>
      <c r="F11" s="161">
        <v>-0.50000000000000366</v>
      </c>
      <c r="G11" s="162"/>
      <c r="H11" s="163">
        <v>83</v>
      </c>
      <c r="I11" s="161">
        <v>5.7324840764331215</v>
      </c>
      <c r="J11" s="157"/>
      <c r="K11" s="157"/>
      <c r="L11" s="157"/>
      <c r="M11" s="157"/>
    </row>
    <row r="12" spans="1:13" s="149" customFormat="1" ht="13.15">
      <c r="A12" s="155" t="s">
        <v>9</v>
      </c>
      <c r="B12" s="158">
        <v>40.131500000000003</v>
      </c>
      <c r="C12" s="159">
        <v>-69.825939849624064</v>
      </c>
      <c r="D12" s="160"/>
      <c r="E12" s="158">
        <v>19.899999999999999</v>
      </c>
      <c r="F12" s="161">
        <v>-1.8737672583826552</v>
      </c>
      <c r="G12" s="162"/>
      <c r="H12" s="163">
        <v>71.400000000000006</v>
      </c>
      <c r="I12" s="161">
        <v>-30.612244897959183</v>
      </c>
      <c r="J12" s="157"/>
      <c r="K12" s="157"/>
      <c r="L12" s="157"/>
      <c r="M12" s="157"/>
    </row>
    <row r="13" spans="1:13" s="149" customFormat="1" ht="13.15">
      <c r="A13" s="155" t="s">
        <v>10</v>
      </c>
      <c r="B13" s="158">
        <v>1410.7474999999999</v>
      </c>
      <c r="C13" s="159">
        <v>-0.78581710435149665</v>
      </c>
      <c r="D13" s="160"/>
      <c r="E13" s="158">
        <v>163.63</v>
      </c>
      <c r="F13" s="161">
        <v>0</v>
      </c>
      <c r="G13" s="162"/>
      <c r="H13" s="163">
        <v>122.4</v>
      </c>
      <c r="I13" s="161">
        <v>4.2589437819420786</v>
      </c>
      <c r="J13" s="157"/>
      <c r="K13" s="157"/>
      <c r="L13" s="157"/>
      <c r="M13" s="157"/>
    </row>
    <row r="14" spans="1:13" s="149" customFormat="1" ht="13.15">
      <c r="A14" s="155" t="s">
        <v>11</v>
      </c>
      <c r="B14" s="158">
        <v>4246.7385000000004</v>
      </c>
      <c r="C14" s="159">
        <v>-5.9517411703410863</v>
      </c>
      <c r="D14" s="160"/>
      <c r="E14" s="158">
        <v>430.75</v>
      </c>
      <c r="F14" s="161">
        <v>-2.6333634719710619</v>
      </c>
      <c r="G14" s="162"/>
      <c r="H14" s="163">
        <v>92.3</v>
      </c>
      <c r="I14" s="161">
        <v>-2.8421052631578978</v>
      </c>
      <c r="J14" s="157"/>
      <c r="K14" s="157"/>
      <c r="L14" s="157"/>
      <c r="M14" s="157"/>
    </row>
    <row r="15" spans="1:13" s="149" customFormat="1" ht="13.15">
      <c r="A15" s="155" t="s">
        <v>12</v>
      </c>
      <c r="B15" s="158">
        <v>19963.632900000001</v>
      </c>
      <c r="C15" s="159">
        <v>7.4135865103702514</v>
      </c>
      <c r="D15" s="160"/>
      <c r="E15" s="158">
        <v>832.1</v>
      </c>
      <c r="F15" s="161">
        <v>1.6317756552751805</v>
      </c>
      <c r="G15" s="162"/>
      <c r="H15" s="163">
        <v>125.2</v>
      </c>
      <c r="I15" s="161">
        <v>4.4203502919099229</v>
      </c>
      <c r="J15" s="157"/>
      <c r="K15" s="157"/>
      <c r="L15" s="157"/>
      <c r="M15" s="157"/>
    </row>
    <row r="16" spans="1:13" s="149" customFormat="1" ht="13.15">
      <c r="A16" s="155" t="s">
        <v>13</v>
      </c>
      <c r="B16" s="158">
        <v>14057.1891</v>
      </c>
      <c r="C16" s="159">
        <v>-20.946491988863965</v>
      </c>
      <c r="D16" s="160"/>
      <c r="E16" s="158">
        <v>761.9</v>
      </c>
      <c r="F16" s="161">
        <v>-0.80718656424945257</v>
      </c>
      <c r="G16" s="162"/>
      <c r="H16" s="163">
        <v>88.4</v>
      </c>
      <c r="I16" s="161">
        <v>-15.487571701720832</v>
      </c>
      <c r="J16" s="157"/>
      <c r="K16" s="157"/>
      <c r="L16" s="157"/>
      <c r="M16" s="157"/>
    </row>
    <row r="17" spans="1:13" s="149" customFormat="1" ht="13.15">
      <c r="A17" s="155" t="s">
        <v>14</v>
      </c>
      <c r="B17" s="158">
        <v>696.18520000000001</v>
      </c>
      <c r="C17" s="159">
        <v>-9.6727937026508339</v>
      </c>
      <c r="D17" s="160"/>
      <c r="E17" s="158">
        <v>191</v>
      </c>
      <c r="F17" s="161">
        <v>-0.52083333333333326</v>
      </c>
      <c r="G17" s="162"/>
      <c r="H17" s="163">
        <v>98.3</v>
      </c>
      <c r="I17" s="161">
        <v>8.0219780219780183</v>
      </c>
      <c r="J17" s="157"/>
      <c r="K17" s="157"/>
      <c r="L17" s="157"/>
      <c r="M17" s="157"/>
    </row>
    <row r="18" spans="1:13" s="149" customFormat="1" ht="13.15">
      <c r="A18" s="155" t="s">
        <v>15</v>
      </c>
      <c r="B18" s="158">
        <v>17245.5291</v>
      </c>
      <c r="C18" s="159">
        <v>-10.589801154396724</v>
      </c>
      <c r="D18" s="160"/>
      <c r="E18" s="158">
        <v>1142.5999999999999</v>
      </c>
      <c r="F18" s="161">
        <v>2.0360778710483975</v>
      </c>
      <c r="G18" s="162"/>
      <c r="H18" s="163">
        <v>121.7</v>
      </c>
      <c r="I18" s="161">
        <v>-8.3584337349397639</v>
      </c>
      <c r="J18" s="157"/>
      <c r="K18" s="157"/>
      <c r="L18" s="157"/>
      <c r="M18" s="157"/>
    </row>
    <row r="19" spans="1:13" s="149" customFormat="1" ht="13.15">
      <c r="A19" s="155" t="s">
        <v>16</v>
      </c>
      <c r="B19" s="158">
        <v>283.17469999999997</v>
      </c>
      <c r="C19" s="159">
        <v>9.7967028578385449</v>
      </c>
      <c r="D19" s="160"/>
      <c r="E19" s="158">
        <v>23.7</v>
      </c>
      <c r="F19" s="161">
        <v>0</v>
      </c>
      <c r="G19" s="162"/>
      <c r="H19" s="163">
        <v>112.6</v>
      </c>
      <c r="I19" s="161">
        <v>8.0614203454894362</v>
      </c>
      <c r="J19" s="157"/>
      <c r="K19" s="157"/>
      <c r="L19" s="157"/>
      <c r="M19" s="157"/>
    </row>
    <row r="20" spans="1:13" s="149" customFormat="1" ht="13.15">
      <c r="A20" s="155" t="s">
        <v>17</v>
      </c>
      <c r="B20" s="158">
        <v>192.2516</v>
      </c>
      <c r="C20" s="159">
        <v>-12.838577936397405</v>
      </c>
      <c r="D20" s="160"/>
      <c r="E20" s="158">
        <v>74</v>
      </c>
      <c r="F20" s="161">
        <v>-3.3942558746736218</v>
      </c>
      <c r="G20" s="162"/>
      <c r="H20" s="163">
        <v>133</v>
      </c>
      <c r="I20" s="161">
        <v>-2.5641025641025639</v>
      </c>
      <c r="J20" s="157"/>
      <c r="K20" s="157"/>
      <c r="L20" s="157"/>
      <c r="M20" s="157"/>
    </row>
    <row r="21" spans="1:13" s="149" customFormat="1" ht="13.15">
      <c r="A21" s="155" t="s">
        <v>18</v>
      </c>
      <c r="B21" s="158">
        <v>780.25149999999996</v>
      </c>
      <c r="C21" s="159">
        <v>2.3286560604415287</v>
      </c>
      <c r="D21" s="160"/>
      <c r="E21" s="158">
        <v>147.30000000000001</v>
      </c>
      <c r="F21" s="161">
        <v>-2.3209549071618034</v>
      </c>
      <c r="G21" s="162"/>
      <c r="H21" s="163">
        <v>148</v>
      </c>
      <c r="I21" s="161">
        <v>1.9283746556473909</v>
      </c>
      <c r="J21" s="157"/>
      <c r="K21" s="157"/>
      <c r="L21" s="157"/>
      <c r="M21" s="157"/>
    </row>
    <row r="22" spans="1:13" s="149" customFormat="1">
      <c r="A22" s="155" t="s">
        <v>19</v>
      </c>
      <c r="B22" s="158">
        <v>11.7376</v>
      </c>
      <c r="C22" s="159">
        <v>297.83080260303689</v>
      </c>
      <c r="D22" s="160"/>
      <c r="E22" s="158">
        <v>3.45</v>
      </c>
      <c r="F22" s="161">
        <v>-2.2662889518413496</v>
      </c>
      <c r="G22" s="162"/>
      <c r="H22" s="163">
        <v>96.7</v>
      </c>
      <c r="I22" s="161">
        <v>2.7630180658873629</v>
      </c>
      <c r="J22" s="157"/>
      <c r="K22" s="157"/>
      <c r="L22" s="157"/>
      <c r="M22" s="157"/>
    </row>
    <row r="23" spans="1:13" s="149" customFormat="1">
      <c r="A23" s="155" t="s">
        <v>20</v>
      </c>
      <c r="B23" s="158">
        <v>2604.7863000000002</v>
      </c>
      <c r="C23" s="159">
        <v>14.044145403897822</v>
      </c>
      <c r="D23" s="160"/>
      <c r="E23" s="158">
        <v>439.9</v>
      </c>
      <c r="F23" s="161">
        <v>-0.45259108395564612</v>
      </c>
      <c r="G23" s="162"/>
      <c r="H23" s="163">
        <v>173</v>
      </c>
      <c r="I23" s="161">
        <v>13.071895424836603</v>
      </c>
      <c r="J23" s="157"/>
      <c r="K23" s="157"/>
      <c r="L23" s="157"/>
      <c r="M23" s="157"/>
    </row>
    <row r="24" spans="1:13" s="149" customFormat="1">
      <c r="A24" s="155" t="s">
        <v>21</v>
      </c>
      <c r="B24" s="158">
        <v>50.012900000000002</v>
      </c>
      <c r="C24" s="159">
        <v>1.4971019904536234</v>
      </c>
      <c r="D24" s="160"/>
      <c r="E24" s="158">
        <v>5.04</v>
      </c>
      <c r="F24" s="161">
        <v>0</v>
      </c>
      <c r="G24" s="162"/>
      <c r="H24" s="163">
        <v>78.3</v>
      </c>
      <c r="I24" s="161">
        <v>-6.8965517241379279</v>
      </c>
      <c r="J24" s="157"/>
      <c r="K24" s="157"/>
      <c r="L24" s="157"/>
      <c r="M24" s="157"/>
    </row>
    <row r="25" spans="1:13" s="149" customFormat="1">
      <c r="A25" s="155" t="s">
        <v>22</v>
      </c>
      <c r="B25" s="158">
        <v>6329.1678000000002</v>
      </c>
      <c r="C25" s="159">
        <v>5.6386334525398683</v>
      </c>
      <c r="D25" s="160"/>
      <c r="E25" s="158">
        <v>141.84</v>
      </c>
      <c r="F25" s="161">
        <v>-2.7627339411805041</v>
      </c>
      <c r="G25" s="162"/>
      <c r="H25" s="163">
        <v>108.3</v>
      </c>
      <c r="I25" s="161">
        <v>7.976071784646062</v>
      </c>
      <c r="J25" s="157"/>
      <c r="K25" s="157"/>
      <c r="L25" s="157"/>
      <c r="M25" s="157"/>
    </row>
    <row r="26" spans="1:13" s="149" customFormat="1">
      <c r="A26" s="155" t="s">
        <v>23</v>
      </c>
      <c r="B26" s="158">
        <v>749.01969999999994</v>
      </c>
      <c r="C26" s="159">
        <v>7.7666178876082723</v>
      </c>
      <c r="D26" s="160"/>
      <c r="E26" s="158">
        <v>118.32</v>
      </c>
      <c r="F26" s="161">
        <v>-1.3588995414756229</v>
      </c>
      <c r="G26" s="162"/>
      <c r="H26" s="163">
        <v>89.5</v>
      </c>
      <c r="I26" s="161">
        <v>8.8807785888077824</v>
      </c>
      <c r="J26" s="157"/>
      <c r="K26" s="157"/>
      <c r="L26" s="157"/>
      <c r="M26" s="157"/>
    </row>
    <row r="27" spans="1:13" s="149" customFormat="1">
      <c r="A27" s="155" t="s">
        <v>24</v>
      </c>
      <c r="B27" s="158">
        <v>6747.0141999999996</v>
      </c>
      <c r="C27" s="159">
        <v>11.79176639384197</v>
      </c>
      <c r="D27" s="160"/>
      <c r="E27" s="158">
        <v>1937.1</v>
      </c>
      <c r="F27" s="161">
        <v>0</v>
      </c>
      <c r="G27" s="162"/>
      <c r="H27" s="163">
        <v>100</v>
      </c>
      <c r="I27" s="161">
        <v>0.60362173038228795</v>
      </c>
      <c r="J27" s="157"/>
      <c r="K27" s="157"/>
      <c r="L27" s="157"/>
      <c r="M27" s="157"/>
    </row>
    <row r="28" spans="1:13" s="149" customFormat="1">
      <c r="A28" s="155" t="s">
        <v>25</v>
      </c>
      <c r="B28" s="158">
        <v>1535.1373000000001</v>
      </c>
      <c r="C28" s="159">
        <v>-14.685658663674536</v>
      </c>
      <c r="D28" s="160"/>
      <c r="E28" s="158">
        <v>239.31</v>
      </c>
      <c r="F28" s="161">
        <v>-6.4574131259039245</v>
      </c>
      <c r="G28" s="162"/>
      <c r="H28" s="163">
        <v>125.7</v>
      </c>
      <c r="I28" s="161">
        <v>12.836624775583481</v>
      </c>
      <c r="J28" s="157"/>
      <c r="K28" s="157"/>
      <c r="L28" s="157"/>
      <c r="M28" s="157"/>
    </row>
    <row r="29" spans="1:13" s="149" customFormat="1">
      <c r="A29" s="155" t="s">
        <v>26</v>
      </c>
      <c r="B29" s="158">
        <v>3606.2393999999999</v>
      </c>
      <c r="C29" s="159">
        <v>-0.88711957238407724</v>
      </c>
      <c r="D29" s="160"/>
      <c r="E29" s="158">
        <v>1193</v>
      </c>
      <c r="F29" s="161">
        <v>-7.7339520494972929</v>
      </c>
      <c r="G29" s="162"/>
      <c r="H29" s="163">
        <v>154.69999999999999</v>
      </c>
      <c r="I29" s="161">
        <v>29.13188647746243</v>
      </c>
      <c r="J29" s="157"/>
      <c r="K29" s="157"/>
      <c r="L29" s="157"/>
      <c r="M29" s="157"/>
    </row>
    <row r="30" spans="1:13" s="149" customFormat="1">
      <c r="A30" s="155" t="s">
        <v>27</v>
      </c>
      <c r="B30" s="158">
        <v>194.4392</v>
      </c>
      <c r="C30" s="159">
        <v>-24.283181443461967</v>
      </c>
      <c r="D30" s="160"/>
      <c r="E30" s="158">
        <v>80.099999999999994</v>
      </c>
      <c r="F30" s="161">
        <v>-1.5607717832124988</v>
      </c>
      <c r="G30" s="162"/>
      <c r="H30" s="163">
        <v>102.4</v>
      </c>
      <c r="I30" s="161">
        <v>-10.95652173913043</v>
      </c>
      <c r="J30" s="157"/>
      <c r="K30" s="157"/>
      <c r="L30" s="157"/>
      <c r="M30" s="157"/>
    </row>
    <row r="31" spans="1:13" s="149" customFormat="1">
      <c r="A31" s="155" t="s">
        <v>28</v>
      </c>
      <c r="B31" s="158">
        <v>275.82069999999999</v>
      </c>
      <c r="C31" s="159">
        <v>12.700996622084048</v>
      </c>
      <c r="D31" s="160"/>
      <c r="E31" s="158">
        <v>47</v>
      </c>
      <c r="F31" s="161">
        <v>-3.8854805725971344</v>
      </c>
      <c r="G31" s="162"/>
      <c r="H31" s="163">
        <v>156.80000000000001</v>
      </c>
      <c r="I31" s="161">
        <v>9.7270818754373725</v>
      </c>
      <c r="J31" s="157"/>
      <c r="K31" s="157"/>
      <c r="L31" s="157"/>
      <c r="M31" s="157"/>
    </row>
    <row r="32" spans="1:13" s="149" customFormat="1">
      <c r="A32" s="155" t="s">
        <v>29</v>
      </c>
      <c r="B32" s="158">
        <v>-129.6112</v>
      </c>
      <c r="C32" s="159">
        <v>-29.265543999742409</v>
      </c>
      <c r="D32" s="160"/>
      <c r="E32" s="158">
        <v>76.3</v>
      </c>
      <c r="F32" s="161">
        <v>-3.904282115869028</v>
      </c>
      <c r="G32" s="162"/>
      <c r="H32" s="163">
        <v>62.2</v>
      </c>
      <c r="I32" s="161">
        <v>4.5378151260504245</v>
      </c>
      <c r="J32" s="157"/>
      <c r="K32" s="157"/>
      <c r="L32" s="157"/>
      <c r="M32" s="157"/>
    </row>
    <row r="33" spans="1:13" s="149" customFormat="1">
      <c r="A33" s="155" t="s">
        <v>30</v>
      </c>
      <c r="B33" s="158">
        <v>655.08600000000001</v>
      </c>
      <c r="C33" s="159">
        <v>-8.0378929600526874</v>
      </c>
      <c r="D33" s="160"/>
      <c r="E33" s="158">
        <v>59.01</v>
      </c>
      <c r="F33" s="161">
        <v>-1.6827724091969427</v>
      </c>
      <c r="G33" s="162"/>
      <c r="H33" s="163">
        <v>104.9</v>
      </c>
      <c r="I33" s="161">
        <v>-0.47438330170777987</v>
      </c>
      <c r="J33" s="157"/>
      <c r="K33" s="157"/>
      <c r="L33" s="157"/>
      <c r="M33" s="157"/>
    </row>
    <row r="34" spans="1:13" s="149" customFormat="1">
      <c r="A34" s="155" t="s">
        <v>31</v>
      </c>
      <c r="B34" s="158">
        <v>5430.8882000000003</v>
      </c>
      <c r="C34" s="159">
        <v>-12.310315687101644</v>
      </c>
      <c r="D34" s="160"/>
      <c r="E34" s="158">
        <v>295</v>
      </c>
      <c r="F34" s="161">
        <v>-0.16582625469559345</v>
      </c>
      <c r="G34" s="162"/>
      <c r="H34" s="163">
        <v>96.4</v>
      </c>
      <c r="I34" s="161">
        <v>-4.0796019900497456</v>
      </c>
      <c r="J34" s="157"/>
      <c r="K34" s="157"/>
      <c r="L34" s="157"/>
      <c r="M34" s="157"/>
    </row>
    <row r="35" spans="1:13" s="171" customFormat="1">
      <c r="A35" s="164" t="s">
        <v>32</v>
      </c>
      <c r="B35" s="165">
        <v>94703.5671</v>
      </c>
      <c r="C35" s="166">
        <v>-4.2436921692297549</v>
      </c>
      <c r="D35" s="167"/>
      <c r="E35" s="165">
        <v>9390.4699999999993</v>
      </c>
      <c r="F35" s="168">
        <v>-1.4898520743268595</v>
      </c>
      <c r="G35" s="169"/>
      <c r="H35" s="170">
        <v>109.1</v>
      </c>
      <c r="I35" s="168">
        <v>-0.36529680365297323</v>
      </c>
      <c r="J35" s="157"/>
      <c r="K35" s="157"/>
      <c r="L35" s="157"/>
      <c r="M35" s="157"/>
    </row>
    <row r="36" spans="1:13" s="149" customFormat="1">
      <c r="A36" s="150"/>
      <c r="B36" s="172"/>
      <c r="C36" s="173"/>
      <c r="D36" s="173"/>
      <c r="E36" s="174"/>
      <c r="F36" s="173"/>
      <c r="G36" s="173"/>
      <c r="H36" s="150"/>
      <c r="I36" s="150"/>
      <c r="J36" s="157"/>
      <c r="K36" s="157"/>
      <c r="L36" s="157"/>
      <c r="M36" s="157"/>
    </row>
    <row r="38" spans="1:13" s="149" customFormat="1" ht="15">
      <c r="A38" s="155" t="s">
        <v>40</v>
      </c>
      <c r="B38" s="155"/>
      <c r="C38" s="155"/>
      <c r="D38" s="155"/>
      <c r="E38" s="155"/>
      <c r="F38" s="155"/>
      <c r="G38" s="155"/>
      <c r="H38" s="155"/>
      <c r="I38" s="155"/>
    </row>
    <row r="39" spans="1:13" s="149" customFormat="1" ht="15">
      <c r="A39" s="175" t="s">
        <v>41</v>
      </c>
      <c r="B39" s="155"/>
      <c r="C39" s="155"/>
      <c r="D39" s="155"/>
      <c r="E39" s="155"/>
      <c r="F39" s="155"/>
      <c r="G39" s="155"/>
      <c r="H39" s="155"/>
      <c r="I39" s="155"/>
    </row>
    <row r="41" spans="1:13">
      <c r="A41" s="123" t="s">
        <v>33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7"/>
  <sheetViews>
    <sheetView zoomScale="90" zoomScaleNormal="90" workbookViewId="0">
      <selection activeCell="I29" sqref="I29"/>
    </sheetView>
  </sheetViews>
  <sheetFormatPr defaultColWidth="8.7109375" defaultRowHeight="13.9"/>
  <cols>
    <col min="1" max="1" width="32.5703125" style="127" customWidth="1"/>
    <col min="2" max="2" width="10.42578125" style="127" customWidth="1"/>
    <col min="3" max="3" width="14.7109375" style="127" customWidth="1"/>
    <col min="4" max="4" width="14.5703125" style="127" customWidth="1"/>
    <col min="5" max="5" width="1.5703125" style="127" customWidth="1"/>
    <col min="6" max="6" width="16.28515625" style="127" customWidth="1"/>
    <col min="7" max="16384" width="8.7109375" style="127"/>
  </cols>
  <sheetData>
    <row r="1" spans="1:6" ht="15">
      <c r="A1" s="324" t="s">
        <v>314</v>
      </c>
      <c r="B1" s="324"/>
      <c r="C1" s="324"/>
      <c r="D1" s="324"/>
      <c r="E1" s="324"/>
      <c r="F1" s="324"/>
    </row>
    <row r="2" spans="1:6" ht="12.75">
      <c r="A2" s="229"/>
      <c r="B2" s="229"/>
      <c r="C2" s="229"/>
      <c r="D2" s="229"/>
      <c r="E2" s="229"/>
      <c r="F2" s="229"/>
    </row>
    <row r="3" spans="1:6" ht="13.15">
      <c r="A3" s="247"/>
      <c r="B3" s="349" t="s">
        <v>315</v>
      </c>
      <c r="C3" s="349" t="s">
        <v>316</v>
      </c>
      <c r="D3" s="349" t="s">
        <v>317</v>
      </c>
      <c r="E3" s="346"/>
      <c r="F3" s="205" t="s">
        <v>318</v>
      </c>
    </row>
    <row r="4" spans="1:6" ht="13.15">
      <c r="A4" s="195"/>
      <c r="B4" s="372" t="s">
        <v>319</v>
      </c>
      <c r="C4" s="372"/>
      <c r="D4" s="372"/>
      <c r="E4" s="347"/>
      <c r="F4" s="250" t="s">
        <v>320</v>
      </c>
    </row>
    <row r="5" spans="1:6" ht="13.15">
      <c r="A5" s="194"/>
      <c r="B5" s="350"/>
      <c r="C5" s="350"/>
      <c r="D5" s="350"/>
      <c r="E5" s="350"/>
      <c r="F5" s="249"/>
    </row>
    <row r="6" spans="1:6" ht="13.15">
      <c r="A6" s="194"/>
      <c r="B6" s="373" t="s">
        <v>321</v>
      </c>
      <c r="C6" s="373"/>
      <c r="D6" s="373"/>
      <c r="E6" s="373"/>
      <c r="F6" s="373"/>
    </row>
    <row r="7" spans="1:6" ht="13.15">
      <c r="A7" s="194"/>
      <c r="B7" s="350"/>
      <c r="C7" s="350"/>
      <c r="D7" s="350"/>
      <c r="E7" s="350"/>
      <c r="F7" s="350"/>
    </row>
    <row r="8" spans="1:6" ht="13.15">
      <c r="A8" s="194" t="s">
        <v>322</v>
      </c>
      <c r="B8" s="252">
        <v>8729440</v>
      </c>
      <c r="C8" s="252">
        <v>1186505</v>
      </c>
      <c r="D8" s="252">
        <v>1165504</v>
      </c>
      <c r="E8" s="252"/>
      <c r="F8" s="253">
        <v>12126</v>
      </c>
    </row>
    <row r="9" spans="1:6" ht="13.15">
      <c r="A9" s="194" t="s">
        <v>323</v>
      </c>
      <c r="B9" s="252">
        <v>7686183</v>
      </c>
      <c r="C9" s="252">
        <v>1416403</v>
      </c>
      <c r="D9" s="252">
        <v>1934014</v>
      </c>
      <c r="E9" s="252"/>
      <c r="F9" s="253">
        <v>16315</v>
      </c>
    </row>
    <row r="10" spans="1:6" ht="13.15">
      <c r="A10" s="194" t="s">
        <v>324</v>
      </c>
      <c r="B10" s="252">
        <v>6238483</v>
      </c>
      <c r="C10" s="252">
        <v>1628752</v>
      </c>
      <c r="D10" s="252">
        <v>1847139</v>
      </c>
      <c r="E10" s="252"/>
      <c r="F10" s="253">
        <v>14607</v>
      </c>
    </row>
    <row r="11" spans="1:6" ht="13.15">
      <c r="A11" s="194" t="s">
        <v>325</v>
      </c>
      <c r="B11" s="252">
        <v>20812959</v>
      </c>
      <c r="C11" s="252">
        <v>3030006</v>
      </c>
      <c r="D11" s="252">
        <v>4281456</v>
      </c>
      <c r="E11" s="252"/>
      <c r="F11" s="253">
        <v>33868</v>
      </c>
    </row>
    <row r="12" spans="1:6" ht="13.15">
      <c r="A12" s="194" t="s">
        <v>326</v>
      </c>
      <c r="B12" s="254">
        <v>10304759</v>
      </c>
      <c r="C12" s="254">
        <v>2287985</v>
      </c>
      <c r="D12" s="254">
        <v>4012819</v>
      </c>
      <c r="E12" s="254"/>
      <c r="F12" s="253">
        <v>16863</v>
      </c>
    </row>
    <row r="13" spans="1:6" ht="13.15">
      <c r="A13" s="198" t="s">
        <v>327</v>
      </c>
      <c r="B13" s="255">
        <f>SUM(B8:B12)</f>
        <v>53771824</v>
      </c>
      <c r="C13" s="255">
        <f t="shared" ref="C13:D13" si="0">SUM(C8:C12)</f>
        <v>9549651</v>
      </c>
      <c r="D13" s="255">
        <f t="shared" si="0"/>
        <v>13240932</v>
      </c>
      <c r="E13" s="255"/>
      <c r="F13" s="256">
        <f>F8+F9+F10+F11+F12</f>
        <v>93779</v>
      </c>
    </row>
    <row r="14" spans="1:6" ht="13.15">
      <c r="A14" s="194"/>
      <c r="B14" s="199"/>
      <c r="C14" s="199"/>
      <c r="D14" s="199"/>
      <c r="E14" s="199"/>
    </row>
    <row r="15" spans="1:6" ht="13.15">
      <c r="A15" s="194"/>
      <c r="B15" s="373" t="s">
        <v>2</v>
      </c>
      <c r="C15" s="373"/>
      <c r="D15" s="373"/>
      <c r="E15" s="373"/>
      <c r="F15" s="373"/>
    </row>
    <row r="16" spans="1:6" ht="13.15">
      <c r="A16" s="194"/>
      <c r="B16" s="350"/>
      <c r="C16" s="350"/>
      <c r="D16" s="350"/>
      <c r="E16" s="350"/>
    </row>
    <row r="17" spans="1:6" ht="13.15">
      <c r="A17" s="194" t="s">
        <v>322</v>
      </c>
      <c r="B17" s="232">
        <v>1.1969245754006606</v>
      </c>
      <c r="C17" s="232">
        <v>-5.2547649904855902</v>
      </c>
      <c r="D17" s="232">
        <v>10.434221510105809</v>
      </c>
      <c r="E17" s="232"/>
      <c r="F17" s="248">
        <v>1.3</v>
      </c>
    </row>
    <row r="18" spans="1:6" ht="13.15">
      <c r="A18" s="194" t="s">
        <v>323</v>
      </c>
      <c r="B18" s="232">
        <v>2.2779386708921736</v>
      </c>
      <c r="C18" s="232">
        <v>1.222615674321712</v>
      </c>
      <c r="D18" s="232">
        <v>6.521268574305207</v>
      </c>
      <c r="E18" s="232"/>
      <c r="F18" s="248">
        <v>2.2000000000000002</v>
      </c>
    </row>
    <row r="19" spans="1:6" ht="13.15">
      <c r="A19" s="194" t="s">
        <v>324</v>
      </c>
      <c r="B19" s="232">
        <v>2.3365473292032246</v>
      </c>
      <c r="C19" s="232">
        <v>1.9573278981197935</v>
      </c>
      <c r="D19" s="232">
        <v>0.59634384042165589</v>
      </c>
      <c r="E19" s="232"/>
      <c r="F19" s="248">
        <v>-1.2</v>
      </c>
    </row>
    <row r="20" spans="1:6" ht="13.15">
      <c r="A20" s="194" t="s">
        <v>325</v>
      </c>
      <c r="B20" s="232">
        <v>2.9925855386209101</v>
      </c>
      <c r="C20" s="232">
        <v>3.0302391452927515</v>
      </c>
      <c r="D20" s="232">
        <v>4.8959971775912505</v>
      </c>
      <c r="E20" s="232"/>
      <c r="F20" s="248">
        <v>3.3</v>
      </c>
    </row>
    <row r="21" spans="1:6" ht="13.15">
      <c r="A21" s="194" t="s">
        <v>326</v>
      </c>
      <c r="B21" s="232">
        <v>2.0288826214659732</v>
      </c>
      <c r="C21" s="232">
        <v>3.3881999309535815</v>
      </c>
      <c r="D21" s="232">
        <v>4.6079085894709069</v>
      </c>
      <c r="E21" s="232"/>
      <c r="F21" s="248">
        <v>1.9</v>
      </c>
    </row>
    <row r="22" spans="1:6">
      <c r="A22" s="198" t="s">
        <v>327</v>
      </c>
      <c r="B22" s="251">
        <v>2.334243513248162</v>
      </c>
      <c r="C22" s="251">
        <v>1.5597920830238572</v>
      </c>
      <c r="D22" s="251">
        <v>4.8798157160054503</v>
      </c>
      <c r="E22" s="251"/>
      <c r="F22" s="251">
        <v>1.8639409969260181</v>
      </c>
    </row>
    <row r="23" spans="1:6">
      <c r="A23" s="195"/>
      <c r="B23" s="195"/>
      <c r="C23" s="195"/>
      <c r="D23" s="195"/>
      <c r="E23" s="195"/>
      <c r="F23" s="195"/>
    </row>
    <row r="25" spans="1:6" ht="15">
      <c r="A25" s="200" t="s">
        <v>328</v>
      </c>
    </row>
    <row r="27" spans="1:6">
      <c r="A27" s="200" t="s">
        <v>293</v>
      </c>
    </row>
  </sheetData>
  <mergeCells count="3">
    <mergeCell ref="B4:D4"/>
    <mergeCell ref="B6:F6"/>
    <mergeCell ref="B15:F1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26"/>
  <sheetViews>
    <sheetView zoomScale="80" zoomScaleNormal="80" workbookViewId="0">
      <selection activeCell="A2" sqref="A2"/>
    </sheetView>
  </sheetViews>
  <sheetFormatPr defaultColWidth="8.7109375" defaultRowHeight="12.75" customHeight="1"/>
  <cols>
    <col min="1" max="1" width="40.28515625" style="127" customWidth="1"/>
    <col min="2" max="5" width="8.7109375" style="127" customWidth="1"/>
    <col min="6" max="6" width="3" style="127" customWidth="1"/>
    <col min="7" max="9" width="8.7109375" style="127" customWidth="1"/>
    <col min="10" max="10" width="1.5703125" style="127" customWidth="1"/>
    <col min="11" max="11" width="8.7109375" style="127" customWidth="1"/>
    <col min="12" max="12" width="10.42578125" style="127" customWidth="1"/>
    <col min="13" max="13" width="10.7109375" style="127" customWidth="1"/>
    <col min="14" max="16384" width="8.7109375" style="127"/>
  </cols>
  <sheetData>
    <row r="1" spans="1:12" ht="12.75" customHeight="1">
      <c r="A1" s="194" t="s">
        <v>329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12.75" customHeight="1">
      <c r="A2" s="333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12.75" customHeight="1">
      <c r="A3" s="195"/>
      <c r="B3" s="341"/>
      <c r="C3" s="341"/>
      <c r="D3" s="341"/>
      <c r="E3" s="341"/>
      <c r="F3" s="195"/>
      <c r="G3" s="341"/>
      <c r="H3" s="341"/>
      <c r="I3" s="341"/>
      <c r="J3" s="195"/>
      <c r="K3" s="195"/>
      <c r="L3" s="265" t="s">
        <v>330</v>
      </c>
    </row>
    <row r="4" spans="1:12" ht="12.75" customHeight="1">
      <c r="A4" s="258"/>
      <c r="B4" s="374" t="s">
        <v>58</v>
      </c>
      <c r="C4" s="374"/>
      <c r="D4" s="374"/>
      <c r="E4" s="374"/>
      <c r="F4" s="340"/>
      <c r="G4" s="374" t="s">
        <v>59</v>
      </c>
      <c r="H4" s="374"/>
      <c r="I4" s="374"/>
      <c r="J4" s="257"/>
      <c r="K4" s="370" t="s">
        <v>2</v>
      </c>
      <c r="L4" s="370"/>
    </row>
    <row r="5" spans="1:12" ht="12.75" customHeight="1">
      <c r="A5" s="264"/>
      <c r="B5" s="347">
        <v>2010</v>
      </c>
      <c r="C5" s="347">
        <v>2014</v>
      </c>
      <c r="D5" s="347">
        <v>2015</v>
      </c>
      <c r="E5" s="347">
        <v>2016</v>
      </c>
      <c r="F5" s="347"/>
      <c r="G5" s="347">
        <v>2014</v>
      </c>
      <c r="H5" s="347">
        <v>2015</v>
      </c>
      <c r="I5" s="347">
        <v>2016</v>
      </c>
      <c r="J5" s="266"/>
      <c r="K5" s="267" t="s">
        <v>331</v>
      </c>
      <c r="L5" s="267" t="s">
        <v>332</v>
      </c>
    </row>
    <row r="6" spans="1:12" ht="12.75" customHeight="1">
      <c r="A6" s="258"/>
      <c r="B6" s="259"/>
      <c r="C6" s="194"/>
      <c r="D6" s="260"/>
      <c r="E6" s="260"/>
      <c r="F6" s="259"/>
      <c r="G6" s="259"/>
      <c r="H6" s="258"/>
      <c r="I6" s="258"/>
      <c r="J6" s="258"/>
      <c r="K6" s="261"/>
      <c r="L6" s="245"/>
    </row>
    <row r="7" spans="1:12" ht="12.75" customHeight="1">
      <c r="A7" s="258" t="s">
        <v>333</v>
      </c>
      <c r="B7" s="259">
        <v>24</v>
      </c>
      <c r="C7" s="259">
        <v>24.4</v>
      </c>
      <c r="D7" s="258">
        <v>24.7</v>
      </c>
      <c r="E7" s="258">
        <v>25</v>
      </c>
      <c r="F7" s="259"/>
      <c r="G7" s="259">
        <v>22.8</v>
      </c>
      <c r="H7" s="258">
        <v>23</v>
      </c>
      <c r="I7" s="258">
        <v>23.2</v>
      </c>
      <c r="J7" s="258"/>
      <c r="K7" s="262">
        <v>1.2</v>
      </c>
      <c r="L7" s="263">
        <v>1</v>
      </c>
    </row>
    <row r="8" spans="1:12" ht="12.75" customHeight="1">
      <c r="A8" s="261" t="s">
        <v>334</v>
      </c>
      <c r="B8" s="259">
        <v>33.5</v>
      </c>
      <c r="C8" s="259">
        <v>33.6</v>
      </c>
      <c r="D8" s="258">
        <v>33.700000000000003</v>
      </c>
      <c r="E8" s="258">
        <v>33.6</v>
      </c>
      <c r="F8" s="259"/>
      <c r="G8" s="259">
        <v>31.5</v>
      </c>
      <c r="H8" s="258">
        <v>31.8</v>
      </c>
      <c r="I8" s="258">
        <v>31.3</v>
      </c>
      <c r="J8" s="258"/>
      <c r="K8" s="262">
        <v>-0.5</v>
      </c>
      <c r="L8" s="263">
        <v>-1.7</v>
      </c>
    </row>
    <row r="9" spans="1:12" ht="12.75" customHeight="1">
      <c r="A9" s="261" t="s">
        <v>335</v>
      </c>
      <c r="B9" s="259">
        <v>10.8</v>
      </c>
      <c r="C9" s="259">
        <v>10.1</v>
      </c>
      <c r="D9" s="258">
        <v>10.3</v>
      </c>
      <c r="E9" s="258">
        <v>11</v>
      </c>
      <c r="F9" s="259"/>
      <c r="G9" s="259">
        <v>9.1</v>
      </c>
      <c r="H9" s="258">
        <v>9.4</v>
      </c>
      <c r="I9" s="258">
        <v>9.5</v>
      </c>
      <c r="J9" s="258"/>
      <c r="K9" s="262">
        <v>6.1</v>
      </c>
      <c r="L9" s="263">
        <v>1.1000000000000001</v>
      </c>
    </row>
    <row r="10" spans="1:12" ht="12.75" customHeight="1">
      <c r="A10" s="261" t="s">
        <v>336</v>
      </c>
      <c r="B10" s="259">
        <v>18.7</v>
      </c>
      <c r="C10" s="259">
        <v>19.2</v>
      </c>
      <c r="D10" s="258">
        <v>19.399999999999999</v>
      </c>
      <c r="E10" s="258">
        <v>19.3</v>
      </c>
      <c r="F10" s="259"/>
      <c r="G10" s="259">
        <v>17.5</v>
      </c>
      <c r="H10" s="258">
        <v>17.899999999999999</v>
      </c>
      <c r="I10" s="258">
        <v>18</v>
      </c>
      <c r="J10" s="258"/>
      <c r="K10" s="262">
        <v>-0.5</v>
      </c>
      <c r="L10" s="263">
        <v>0.2</v>
      </c>
    </row>
    <row r="11" spans="1:12" ht="12.75" customHeight="1">
      <c r="A11" s="261" t="s">
        <v>337</v>
      </c>
      <c r="B11" s="259">
        <v>4.9000000000000004</v>
      </c>
      <c r="C11" s="259">
        <v>4.5</v>
      </c>
      <c r="D11" s="258">
        <v>4.5999999999999996</v>
      </c>
      <c r="E11" s="258">
        <v>5</v>
      </c>
      <c r="F11" s="259"/>
      <c r="G11" s="259">
        <v>4.3</v>
      </c>
      <c r="H11" s="258">
        <v>4.3</v>
      </c>
      <c r="I11" s="258">
        <v>4.4000000000000004</v>
      </c>
      <c r="J11" s="258"/>
      <c r="K11" s="262">
        <v>7.6</v>
      </c>
      <c r="L11" s="263">
        <v>1.9</v>
      </c>
    </row>
    <row r="12" spans="1:12" ht="12.75" customHeight="1">
      <c r="A12" s="261" t="s">
        <v>338</v>
      </c>
      <c r="B12" s="259">
        <v>12.2</v>
      </c>
      <c r="C12" s="259">
        <v>12.2</v>
      </c>
      <c r="D12" s="258">
        <v>12.5</v>
      </c>
      <c r="E12" s="258">
        <v>12.9</v>
      </c>
      <c r="F12" s="259"/>
      <c r="G12" s="259">
        <v>11.4</v>
      </c>
      <c r="H12" s="258">
        <v>11.4</v>
      </c>
      <c r="I12" s="258">
        <v>11.5</v>
      </c>
      <c r="J12" s="258"/>
      <c r="K12" s="262">
        <v>3.2</v>
      </c>
      <c r="L12" s="263">
        <v>0.6</v>
      </c>
    </row>
    <row r="13" spans="1:12" ht="12.75" customHeight="1">
      <c r="A13" s="261" t="s">
        <v>339</v>
      </c>
      <c r="B13" s="259">
        <v>18.399999999999999</v>
      </c>
      <c r="C13" s="259">
        <v>18.7</v>
      </c>
      <c r="D13" s="258">
        <v>18.899999999999999</v>
      </c>
      <c r="E13" s="258">
        <v>19.399999999999999</v>
      </c>
      <c r="F13" s="259"/>
      <c r="G13" s="259">
        <v>17.5</v>
      </c>
      <c r="H13" s="258">
        <v>17.100000000000001</v>
      </c>
      <c r="I13" s="258">
        <v>17.8</v>
      </c>
      <c r="J13" s="258"/>
      <c r="K13" s="262">
        <v>2.2000000000000002</v>
      </c>
      <c r="L13" s="263">
        <v>4.0999999999999996</v>
      </c>
    </row>
    <row r="14" spans="1:12" ht="12.75" customHeight="1">
      <c r="A14" s="261" t="s">
        <v>340</v>
      </c>
      <c r="B14" s="259">
        <v>6.1</v>
      </c>
      <c r="C14" s="259">
        <v>6.2</v>
      </c>
      <c r="D14" s="258">
        <v>6.3</v>
      </c>
      <c r="E14" s="258">
        <v>6.4</v>
      </c>
      <c r="F14" s="259"/>
      <c r="G14" s="259">
        <v>5.6</v>
      </c>
      <c r="H14" s="258">
        <v>5.7</v>
      </c>
      <c r="I14" s="258">
        <v>5.9</v>
      </c>
      <c r="J14" s="258"/>
      <c r="K14" s="262">
        <v>2</v>
      </c>
      <c r="L14" s="263">
        <v>2</v>
      </c>
    </row>
    <row r="15" spans="1:12" ht="12.75" customHeight="1">
      <c r="A15" s="258" t="s">
        <v>341</v>
      </c>
      <c r="B15" s="259">
        <v>2.7</v>
      </c>
      <c r="C15" s="259">
        <v>2.7</v>
      </c>
      <c r="D15" s="258">
        <v>2.8</v>
      </c>
      <c r="E15" s="258">
        <v>2.9</v>
      </c>
      <c r="F15" s="259"/>
      <c r="G15" s="259">
        <v>2.5</v>
      </c>
      <c r="H15" s="258">
        <v>2.6</v>
      </c>
      <c r="I15" s="258">
        <v>2.8</v>
      </c>
      <c r="J15" s="258"/>
      <c r="K15" s="262">
        <v>6.4</v>
      </c>
      <c r="L15" s="263">
        <v>5.7</v>
      </c>
    </row>
    <row r="16" spans="1:12" ht="12.75" customHeight="1">
      <c r="A16" s="261" t="s">
        <v>342</v>
      </c>
      <c r="B16" s="259">
        <v>3.8</v>
      </c>
      <c r="C16" s="259">
        <v>4</v>
      </c>
      <c r="D16" s="258">
        <v>4.0999999999999996</v>
      </c>
      <c r="E16" s="258">
        <v>4.2</v>
      </c>
      <c r="F16" s="259"/>
      <c r="G16" s="259">
        <v>3.4</v>
      </c>
      <c r="H16" s="258">
        <v>3.4</v>
      </c>
      <c r="I16" s="258">
        <v>3.6</v>
      </c>
      <c r="J16" s="258"/>
      <c r="K16" s="262">
        <v>3.2</v>
      </c>
      <c r="L16" s="263">
        <v>3.2</v>
      </c>
    </row>
    <row r="17" spans="1:12" ht="12.75" customHeight="1">
      <c r="A17" s="261" t="s">
        <v>343</v>
      </c>
      <c r="B17" s="259">
        <v>7</v>
      </c>
      <c r="C17" s="259">
        <v>6.8</v>
      </c>
      <c r="D17" s="258">
        <v>7</v>
      </c>
      <c r="E17" s="258">
        <v>7.2</v>
      </c>
      <c r="F17" s="259"/>
      <c r="G17" s="259">
        <v>6.5</v>
      </c>
      <c r="H17" s="258">
        <v>6.7</v>
      </c>
      <c r="I17" s="258">
        <v>6.9</v>
      </c>
      <c r="J17" s="258"/>
      <c r="K17" s="262">
        <v>2.4</v>
      </c>
      <c r="L17" s="263">
        <v>1.8</v>
      </c>
    </row>
    <row r="18" spans="1:12" ht="12.75" customHeight="1">
      <c r="A18" s="261" t="s">
        <v>344</v>
      </c>
      <c r="B18" s="259">
        <v>8.4</v>
      </c>
      <c r="C18" s="259">
        <v>9.1</v>
      </c>
      <c r="D18" s="258">
        <v>9.1</v>
      </c>
      <c r="E18" s="258">
        <v>9.3000000000000007</v>
      </c>
      <c r="F18" s="259"/>
      <c r="G18" s="259">
        <v>7.8</v>
      </c>
      <c r="H18" s="258">
        <v>8</v>
      </c>
      <c r="I18" s="258">
        <v>8</v>
      </c>
      <c r="J18" s="258"/>
      <c r="K18" s="262">
        <v>1.6</v>
      </c>
      <c r="L18" s="263">
        <v>0.3</v>
      </c>
    </row>
    <row r="19" spans="1:12" ht="12.75" customHeight="1">
      <c r="A19" s="268" t="s">
        <v>327</v>
      </c>
      <c r="B19" s="269">
        <v>142.19999999999999</v>
      </c>
      <c r="C19" s="269">
        <v>142.19999999999999</v>
      </c>
      <c r="D19" s="270">
        <v>144.4</v>
      </c>
      <c r="E19" s="270">
        <v>146.9</v>
      </c>
      <c r="F19" s="269"/>
      <c r="G19" s="269">
        <v>132.1</v>
      </c>
      <c r="H19" s="270">
        <v>133.5</v>
      </c>
      <c r="I19" s="270">
        <v>134.69999999999999</v>
      </c>
      <c r="J19" s="270"/>
      <c r="K19" s="270">
        <v>1.7</v>
      </c>
      <c r="L19" s="269">
        <v>0.9</v>
      </c>
    </row>
    <row r="20" spans="1:12" ht="12.75" customHeight="1">
      <c r="A20" s="258" t="s">
        <v>345</v>
      </c>
      <c r="B20" s="259">
        <v>10.8</v>
      </c>
      <c r="C20" s="259">
        <v>10.8</v>
      </c>
      <c r="D20" s="258">
        <v>11.1</v>
      </c>
      <c r="E20" s="258">
        <v>11.4</v>
      </c>
      <c r="F20" s="259"/>
      <c r="G20" s="259">
        <v>9.9</v>
      </c>
      <c r="H20" s="258">
        <v>10.199999999999999</v>
      </c>
      <c r="I20" s="258">
        <v>10.4</v>
      </c>
      <c r="J20" s="258"/>
      <c r="K20" s="262">
        <v>2.7</v>
      </c>
      <c r="L20" s="263">
        <v>2.2999999999999998</v>
      </c>
    </row>
    <row r="21" spans="1:12" ht="12.75" customHeight="1">
      <c r="A21" s="268" t="s">
        <v>346</v>
      </c>
      <c r="B21" s="269">
        <v>161.4</v>
      </c>
      <c r="C21" s="237">
        <v>162</v>
      </c>
      <c r="D21" s="270">
        <v>164.6</v>
      </c>
      <c r="E21" s="270">
        <v>167.5</v>
      </c>
      <c r="F21" s="269"/>
      <c r="G21" s="269">
        <v>149.80000000000001</v>
      </c>
      <c r="H21" s="270">
        <v>151.69999999999999</v>
      </c>
      <c r="I21" s="270">
        <v>153.19999999999999</v>
      </c>
      <c r="J21" s="270"/>
      <c r="K21" s="271">
        <v>1</v>
      </c>
      <c r="L21" s="269">
        <v>1.7</v>
      </c>
    </row>
    <row r="22" spans="1:12" ht="12.75" customHeight="1">
      <c r="A22" s="272"/>
      <c r="B22" s="273"/>
      <c r="C22" s="274"/>
      <c r="D22" s="264"/>
      <c r="E22" s="264"/>
      <c r="F22" s="273"/>
      <c r="G22" s="273"/>
      <c r="H22" s="264"/>
      <c r="I22" s="264"/>
      <c r="J22" s="264"/>
      <c r="K22" s="275"/>
      <c r="L22" s="273"/>
    </row>
    <row r="23" spans="1:12" ht="12.75" customHeight="1">
      <c r="A23" s="194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</row>
    <row r="24" spans="1:12" ht="12.75" customHeight="1">
      <c r="A24" s="193" t="s">
        <v>347</v>
      </c>
    </row>
    <row r="26" spans="1:12" ht="12.75" customHeight="1">
      <c r="A26" s="126" t="s">
        <v>348</v>
      </c>
    </row>
  </sheetData>
  <mergeCells count="3">
    <mergeCell ref="K4:L4"/>
    <mergeCell ref="B4:E4"/>
    <mergeCell ref="G4:I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38"/>
  <sheetViews>
    <sheetView topLeftCell="A4" zoomScale="90" zoomScaleNormal="90" workbookViewId="0">
      <selection activeCell="A39" sqref="A39"/>
    </sheetView>
  </sheetViews>
  <sheetFormatPr defaultColWidth="8.7109375" defaultRowHeight="13.9"/>
  <cols>
    <col min="1" max="16384" width="8.7109375" style="127"/>
  </cols>
  <sheetData>
    <row r="38" spans="1:1">
      <c r="A38" s="126" t="s">
        <v>349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25"/>
  <sheetViews>
    <sheetView zoomScale="80" zoomScaleNormal="80" workbookViewId="0">
      <selection activeCell="K31" sqref="K31"/>
    </sheetView>
  </sheetViews>
  <sheetFormatPr defaultColWidth="8.7109375" defaultRowHeight="13.9"/>
  <cols>
    <col min="1" max="1" width="47.7109375" style="127" customWidth="1"/>
    <col min="2" max="2" width="10.7109375" style="127" customWidth="1"/>
    <col min="3" max="3" width="8.7109375" style="127"/>
    <col min="4" max="4" width="1.42578125" style="127" customWidth="1"/>
    <col min="5" max="6" width="8.7109375" style="127"/>
    <col min="7" max="7" width="1.28515625" style="127" customWidth="1"/>
    <col min="8" max="9" width="8.7109375" style="127"/>
    <col min="10" max="10" width="1.5703125" style="127" customWidth="1"/>
    <col min="11" max="12" width="8.7109375" style="127" customWidth="1"/>
    <col min="13" max="13" width="0.7109375" style="127" customWidth="1"/>
    <col min="14" max="15" width="8.7109375" style="127" customWidth="1"/>
    <col min="16" max="16" width="8.7109375" style="127" hidden="1" customWidth="1"/>
    <col min="17" max="19" width="8.7109375" style="127"/>
    <col min="20" max="20" width="9.28515625" style="194" customWidth="1"/>
    <col min="21" max="16384" width="8.7109375" style="127"/>
  </cols>
  <sheetData>
    <row r="1" spans="1:20" ht="13.15">
      <c r="A1" s="192" t="s">
        <v>350</v>
      </c>
      <c r="J1" s="194"/>
      <c r="T1" s="127"/>
    </row>
    <row r="2" spans="1:20" ht="13.15">
      <c r="A2" s="258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27"/>
    </row>
    <row r="3" spans="1:20" ht="13.15">
      <c r="A3" s="264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4"/>
      <c r="T3" s="127"/>
    </row>
    <row r="4" spans="1:20" ht="13.15">
      <c r="A4" s="351"/>
      <c r="B4" s="376" t="s">
        <v>351</v>
      </c>
      <c r="C4" s="376"/>
      <c r="D4" s="351"/>
      <c r="E4" s="376" t="s">
        <v>352</v>
      </c>
      <c r="F4" s="376"/>
      <c r="G4" s="351"/>
      <c r="H4" s="376" t="s">
        <v>353</v>
      </c>
      <c r="I4" s="376"/>
      <c r="J4" s="351"/>
      <c r="K4" s="376" t="s">
        <v>354</v>
      </c>
      <c r="L4" s="376"/>
      <c r="M4" s="351"/>
      <c r="N4" s="376" t="s">
        <v>355</v>
      </c>
      <c r="O4" s="376"/>
      <c r="P4" s="351"/>
      <c r="Q4" s="375" t="s">
        <v>15</v>
      </c>
      <c r="R4" s="375"/>
      <c r="S4" s="194"/>
      <c r="T4" s="127"/>
    </row>
    <row r="5" spans="1:20" ht="26.1">
      <c r="A5" s="260"/>
      <c r="B5" s="281">
        <v>2016</v>
      </c>
      <c r="C5" s="282" t="s">
        <v>356</v>
      </c>
      <c r="D5" s="282"/>
      <c r="E5" s="281">
        <v>2016</v>
      </c>
      <c r="F5" s="282" t="s">
        <v>356</v>
      </c>
      <c r="G5" s="282"/>
      <c r="H5" s="281">
        <v>2016</v>
      </c>
      <c r="I5" s="282" t="s">
        <v>356</v>
      </c>
      <c r="J5" s="282"/>
      <c r="K5" s="281">
        <v>2016</v>
      </c>
      <c r="L5" s="282" t="s">
        <v>356</v>
      </c>
      <c r="M5" s="282"/>
      <c r="N5" s="281">
        <v>2016</v>
      </c>
      <c r="O5" s="282" t="s">
        <v>356</v>
      </c>
      <c r="P5" s="282"/>
      <c r="Q5" s="281">
        <v>2016</v>
      </c>
      <c r="R5" s="282" t="s">
        <v>356</v>
      </c>
      <c r="S5" s="194"/>
      <c r="T5" s="127"/>
    </row>
    <row r="6" spans="1:20" ht="13.15">
      <c r="A6" s="258"/>
      <c r="B6" s="276"/>
      <c r="C6" s="277"/>
      <c r="D6" s="277"/>
      <c r="E6" s="276"/>
      <c r="F6" s="277"/>
      <c r="G6" s="277"/>
      <c r="H6" s="276"/>
      <c r="I6" s="277"/>
      <c r="J6" s="277"/>
      <c r="K6" s="276"/>
      <c r="L6" s="277"/>
      <c r="M6" s="277"/>
      <c r="N6" s="276"/>
      <c r="O6" s="277"/>
      <c r="P6" s="277"/>
      <c r="Q6" s="276"/>
      <c r="R6" s="277"/>
      <c r="S6" s="194"/>
      <c r="T6" s="127"/>
    </row>
    <row r="7" spans="1:20" ht="13.15">
      <c r="A7" s="279" t="s">
        <v>333</v>
      </c>
      <c r="B7" s="353">
        <v>80.2</v>
      </c>
      <c r="C7" s="354">
        <v>6.1</v>
      </c>
      <c r="D7" s="354"/>
      <c r="E7" s="353">
        <v>76.400000000000006</v>
      </c>
      <c r="F7" s="354">
        <v>-0.3</v>
      </c>
      <c r="G7" s="354"/>
      <c r="H7" s="354">
        <v>72.3</v>
      </c>
      <c r="I7" s="354">
        <v>-0.8</v>
      </c>
      <c r="J7" s="354"/>
      <c r="K7" s="354">
        <v>72</v>
      </c>
      <c r="L7" s="354">
        <v>1.8</v>
      </c>
      <c r="M7" s="354"/>
      <c r="N7" s="354">
        <v>70.8</v>
      </c>
      <c r="O7" s="354">
        <v>-0.7</v>
      </c>
      <c r="P7" s="354"/>
      <c r="Q7" s="354">
        <v>75.099999999999994</v>
      </c>
      <c r="R7" s="354">
        <v>1.8</v>
      </c>
      <c r="S7" s="194"/>
      <c r="T7" s="127"/>
    </row>
    <row r="8" spans="1:20" ht="13.15">
      <c r="A8" s="279" t="s">
        <v>357</v>
      </c>
      <c r="B8" s="353">
        <v>97.7</v>
      </c>
      <c r="C8" s="354">
        <v>-3.5</v>
      </c>
      <c r="D8" s="354"/>
      <c r="E8" s="353">
        <v>83.4</v>
      </c>
      <c r="F8" s="354">
        <v>-4.2</v>
      </c>
      <c r="G8" s="354"/>
      <c r="H8" s="354">
        <v>91.5</v>
      </c>
      <c r="I8" s="354">
        <v>-12</v>
      </c>
      <c r="J8" s="354"/>
      <c r="K8" s="354">
        <v>98.9</v>
      </c>
      <c r="L8" s="354">
        <v>-3.1</v>
      </c>
      <c r="M8" s="354"/>
      <c r="N8" s="354">
        <v>94.6</v>
      </c>
      <c r="O8" s="354">
        <v>2.4</v>
      </c>
      <c r="P8" s="354"/>
      <c r="Q8" s="354">
        <v>93.5</v>
      </c>
      <c r="R8" s="354">
        <v>-4.8</v>
      </c>
      <c r="S8" s="194"/>
      <c r="T8" s="127"/>
    </row>
    <row r="9" spans="1:20" ht="13.15">
      <c r="A9" s="279" t="s">
        <v>358</v>
      </c>
      <c r="B9" s="353">
        <v>35.5</v>
      </c>
      <c r="C9" s="354">
        <v>13</v>
      </c>
      <c r="D9" s="354"/>
      <c r="E9" s="353">
        <v>34.9</v>
      </c>
      <c r="F9" s="354">
        <v>7.9</v>
      </c>
      <c r="G9" s="354"/>
      <c r="H9" s="354">
        <v>39.1</v>
      </c>
      <c r="I9" s="354">
        <v>1.2</v>
      </c>
      <c r="J9" s="354"/>
      <c r="K9" s="354">
        <v>48.5</v>
      </c>
      <c r="L9" s="354">
        <v>11.7</v>
      </c>
      <c r="M9" s="354"/>
      <c r="N9" s="354">
        <v>44.7</v>
      </c>
      <c r="O9" s="354">
        <v>15.6</v>
      </c>
      <c r="P9" s="354"/>
      <c r="Q9" s="354">
        <v>39.799999999999997</v>
      </c>
      <c r="R9" s="354">
        <v>9.5</v>
      </c>
      <c r="S9" s="194"/>
      <c r="T9" s="127"/>
    </row>
    <row r="10" spans="1:20" ht="13.15">
      <c r="A10" s="279" t="s">
        <v>336</v>
      </c>
      <c r="B10" s="353">
        <v>60.7</v>
      </c>
      <c r="C10" s="354">
        <v>-1</v>
      </c>
      <c r="D10" s="354"/>
      <c r="E10" s="353">
        <v>58.2</v>
      </c>
      <c r="F10" s="354">
        <v>-3.5</v>
      </c>
      <c r="G10" s="354"/>
      <c r="H10" s="354">
        <v>55.6</v>
      </c>
      <c r="I10" s="354">
        <v>-2.9</v>
      </c>
      <c r="J10" s="354"/>
      <c r="K10" s="354">
        <v>58</v>
      </c>
      <c r="L10" s="354">
        <v>0.1</v>
      </c>
      <c r="M10" s="354"/>
      <c r="N10" s="354">
        <v>50.8</v>
      </c>
      <c r="O10" s="354">
        <v>7.5</v>
      </c>
      <c r="P10" s="354"/>
      <c r="Q10" s="354">
        <v>57.6</v>
      </c>
      <c r="R10" s="354">
        <v>-0.9</v>
      </c>
      <c r="S10" s="194"/>
      <c r="T10" s="127"/>
    </row>
    <row r="11" spans="1:20" ht="13.15">
      <c r="A11" s="279" t="s">
        <v>359</v>
      </c>
      <c r="B11" s="353">
        <v>16.899999999999999</v>
      </c>
      <c r="C11" s="354">
        <v>17.5</v>
      </c>
      <c r="D11" s="354"/>
      <c r="E11" s="353">
        <v>14.6</v>
      </c>
      <c r="F11" s="354">
        <v>7</v>
      </c>
      <c r="G11" s="354"/>
      <c r="H11" s="354">
        <v>15.1</v>
      </c>
      <c r="I11" s="354">
        <v>-0.2</v>
      </c>
      <c r="J11" s="354"/>
      <c r="K11" s="354">
        <v>16.5</v>
      </c>
      <c r="L11" s="354">
        <v>13.1</v>
      </c>
      <c r="M11" s="354"/>
      <c r="N11" s="354">
        <v>13.5</v>
      </c>
      <c r="O11" s="354">
        <v>1.5</v>
      </c>
      <c r="P11" s="354"/>
      <c r="Q11" s="354">
        <v>15.6</v>
      </c>
      <c r="R11" s="354">
        <v>9.1999999999999993</v>
      </c>
      <c r="S11" s="194"/>
      <c r="T11" s="127"/>
    </row>
    <row r="12" spans="1:20" ht="13.15">
      <c r="A12" s="279" t="s">
        <v>338</v>
      </c>
      <c r="B12" s="353">
        <v>43.7</v>
      </c>
      <c r="C12" s="354">
        <v>8</v>
      </c>
      <c r="D12" s="354"/>
      <c r="E12" s="353">
        <v>44</v>
      </c>
      <c r="F12" s="354">
        <v>4.7</v>
      </c>
      <c r="G12" s="354"/>
      <c r="H12" s="354">
        <v>40.9</v>
      </c>
      <c r="I12" s="354">
        <v>-5</v>
      </c>
      <c r="J12" s="354"/>
      <c r="K12" s="354">
        <v>40.1</v>
      </c>
      <c r="L12" s="354">
        <v>2.1</v>
      </c>
      <c r="M12" s="354"/>
      <c r="N12" s="354">
        <v>37.1</v>
      </c>
      <c r="O12" s="354">
        <v>6.1</v>
      </c>
      <c r="P12" s="354"/>
      <c r="Q12" s="354">
        <v>41.7</v>
      </c>
      <c r="R12" s="354">
        <v>3.1</v>
      </c>
      <c r="S12" s="194"/>
      <c r="T12" s="127"/>
    </row>
    <row r="13" spans="1:20" ht="13.15">
      <c r="A13" s="279" t="s">
        <v>360</v>
      </c>
      <c r="B13" s="353">
        <v>62.6</v>
      </c>
      <c r="C13" s="354">
        <v>8.1999999999999993</v>
      </c>
      <c r="D13" s="354"/>
      <c r="E13" s="353">
        <v>59</v>
      </c>
      <c r="F13" s="354">
        <v>0.6</v>
      </c>
      <c r="G13" s="354"/>
      <c r="H13" s="354">
        <v>58.1</v>
      </c>
      <c r="I13" s="354">
        <v>-6.3</v>
      </c>
      <c r="J13" s="354"/>
      <c r="K13" s="354">
        <v>64.5</v>
      </c>
      <c r="L13" s="354">
        <v>6.3</v>
      </c>
      <c r="M13" s="354"/>
      <c r="N13" s="354">
        <v>55.6</v>
      </c>
      <c r="O13" s="354">
        <v>7.2</v>
      </c>
      <c r="P13" s="354"/>
      <c r="Q13" s="354">
        <v>60.6</v>
      </c>
      <c r="R13" s="354">
        <v>3.1</v>
      </c>
      <c r="S13" s="194"/>
      <c r="T13" s="127"/>
    </row>
    <row r="14" spans="1:20" ht="13.15">
      <c r="A14" s="279" t="s">
        <v>361</v>
      </c>
      <c r="B14" s="353">
        <v>21.3</v>
      </c>
      <c r="C14" s="354">
        <v>6</v>
      </c>
      <c r="D14" s="354"/>
      <c r="E14" s="353">
        <v>19.8</v>
      </c>
      <c r="F14" s="354">
        <v>-3.1</v>
      </c>
      <c r="G14" s="354"/>
      <c r="H14" s="354">
        <v>17.3</v>
      </c>
      <c r="I14" s="354">
        <v>-3.8</v>
      </c>
      <c r="J14" s="354"/>
      <c r="K14" s="354">
        <v>18.600000000000001</v>
      </c>
      <c r="L14" s="354">
        <v>5.3</v>
      </c>
      <c r="M14" s="354"/>
      <c r="N14" s="354">
        <v>16.3</v>
      </c>
      <c r="O14" s="354">
        <v>7.7</v>
      </c>
      <c r="P14" s="354"/>
      <c r="Q14" s="354">
        <v>19.100000000000001</v>
      </c>
      <c r="R14" s="354">
        <v>2.1</v>
      </c>
      <c r="S14" s="194"/>
      <c r="T14" s="127"/>
    </row>
    <row r="15" spans="1:20" ht="14.65">
      <c r="A15" s="279" t="s">
        <v>362</v>
      </c>
      <c r="B15" s="353">
        <v>14.6</v>
      </c>
      <c r="C15" s="354">
        <v>22.4</v>
      </c>
      <c r="D15" s="354"/>
      <c r="E15" s="353">
        <v>10.6</v>
      </c>
      <c r="F15" s="354">
        <v>-0.4</v>
      </c>
      <c r="G15" s="354"/>
      <c r="H15" s="354">
        <v>9.3000000000000007</v>
      </c>
      <c r="I15" s="354">
        <v>-6.4</v>
      </c>
      <c r="J15" s="354"/>
      <c r="K15" s="354">
        <v>9.8000000000000007</v>
      </c>
      <c r="L15" s="354">
        <v>12.9</v>
      </c>
      <c r="M15" s="354"/>
      <c r="N15" s="354">
        <v>7.5</v>
      </c>
      <c r="O15" s="354">
        <v>7.4</v>
      </c>
      <c r="P15" s="354"/>
      <c r="Q15" s="354">
        <v>11</v>
      </c>
      <c r="R15" s="354">
        <v>8.9</v>
      </c>
      <c r="S15" s="194"/>
      <c r="T15" s="127"/>
    </row>
    <row r="16" spans="1:20">
      <c r="A16" s="279" t="s">
        <v>342</v>
      </c>
      <c r="B16" s="353">
        <v>13.5</v>
      </c>
      <c r="C16" s="354">
        <v>15.1</v>
      </c>
      <c r="D16" s="354"/>
      <c r="E16" s="353">
        <v>13</v>
      </c>
      <c r="F16" s="354">
        <v>5.8</v>
      </c>
      <c r="G16" s="354"/>
      <c r="H16" s="354">
        <v>12.6</v>
      </c>
      <c r="I16" s="354">
        <v>-4.8</v>
      </c>
      <c r="J16" s="354"/>
      <c r="K16" s="354">
        <v>13.6</v>
      </c>
      <c r="L16" s="354">
        <v>11.7</v>
      </c>
      <c r="M16" s="354"/>
      <c r="N16" s="354">
        <v>12.1</v>
      </c>
      <c r="O16" s="354">
        <v>3.4</v>
      </c>
      <c r="P16" s="354"/>
      <c r="Q16" s="354">
        <v>13.1</v>
      </c>
      <c r="R16" s="354">
        <v>7</v>
      </c>
      <c r="S16" s="194"/>
      <c r="T16" s="127"/>
    </row>
    <row r="17" spans="1:20" ht="13.15">
      <c r="A17" s="279" t="s">
        <v>363</v>
      </c>
      <c r="B17" s="353">
        <v>21.9</v>
      </c>
      <c r="C17" s="354">
        <v>4.5</v>
      </c>
      <c r="D17" s="354"/>
      <c r="E17" s="353">
        <v>19</v>
      </c>
      <c r="F17" s="354">
        <v>0.1</v>
      </c>
      <c r="G17" s="354"/>
      <c r="H17" s="354">
        <v>19.5</v>
      </c>
      <c r="I17" s="354">
        <v>-5</v>
      </c>
      <c r="J17" s="354"/>
      <c r="K17" s="354">
        <v>20.399999999999999</v>
      </c>
      <c r="L17" s="354">
        <v>7.1</v>
      </c>
      <c r="M17" s="354"/>
      <c r="N17" s="354">
        <v>25.1</v>
      </c>
      <c r="O17" s="354">
        <v>2</v>
      </c>
      <c r="P17" s="354"/>
      <c r="Q17" s="354">
        <v>20.9</v>
      </c>
      <c r="R17" s="354">
        <v>1.9</v>
      </c>
      <c r="S17" s="194"/>
      <c r="T17" s="127"/>
    </row>
    <row r="18" spans="1:20" ht="13.15">
      <c r="A18" s="278" t="s">
        <v>364</v>
      </c>
      <c r="B18" s="355">
        <v>468.6</v>
      </c>
      <c r="C18" s="356">
        <v>4.8</v>
      </c>
      <c r="D18" s="356"/>
      <c r="E18" s="355">
        <v>432.9</v>
      </c>
      <c r="F18" s="356">
        <v>-0.03</v>
      </c>
      <c r="G18" s="356"/>
      <c r="H18" s="356">
        <v>431.2</v>
      </c>
      <c r="I18" s="356">
        <v>-5.0999999999999996</v>
      </c>
      <c r="J18" s="356"/>
      <c r="K18" s="356">
        <v>460.8</v>
      </c>
      <c r="L18" s="356">
        <v>3.3</v>
      </c>
      <c r="M18" s="356"/>
      <c r="N18" s="356">
        <v>427.9</v>
      </c>
      <c r="O18" s="356">
        <v>4.9000000000000004</v>
      </c>
      <c r="P18" s="356"/>
      <c r="Q18" s="356">
        <v>448</v>
      </c>
      <c r="R18" s="356">
        <v>1.5</v>
      </c>
      <c r="S18" s="194"/>
      <c r="T18" s="127"/>
    </row>
    <row r="19" spans="1:20" ht="14.65">
      <c r="A19" s="278" t="s">
        <v>365</v>
      </c>
      <c r="B19" s="355">
        <v>2839.1</v>
      </c>
      <c r="C19" s="356">
        <v>0.1</v>
      </c>
      <c r="D19" s="356"/>
      <c r="E19" s="355">
        <v>2806.4</v>
      </c>
      <c r="F19" s="356">
        <v>1.8</v>
      </c>
      <c r="G19" s="356"/>
      <c r="H19" s="356">
        <v>2612.5</v>
      </c>
      <c r="I19" s="356">
        <v>0.5</v>
      </c>
      <c r="J19" s="356"/>
      <c r="K19" s="356">
        <v>2051.1999999999998</v>
      </c>
      <c r="L19" s="356">
        <v>1.6</v>
      </c>
      <c r="M19" s="356"/>
      <c r="N19" s="356">
        <v>1942.3</v>
      </c>
      <c r="O19" s="356">
        <v>2.7</v>
      </c>
      <c r="P19" s="356"/>
      <c r="Q19" s="355">
        <v>2524.4</v>
      </c>
      <c r="R19" s="356">
        <v>1</v>
      </c>
      <c r="S19" s="194"/>
      <c r="T19" s="127"/>
    </row>
    <row r="20" spans="1:20" ht="13.15">
      <c r="A20" s="283"/>
      <c r="B20" s="284"/>
      <c r="C20" s="285"/>
      <c r="D20" s="285"/>
      <c r="E20" s="284"/>
      <c r="F20" s="285"/>
      <c r="G20" s="285"/>
      <c r="H20" s="286"/>
      <c r="I20" s="285"/>
      <c r="J20" s="285"/>
      <c r="K20" s="286"/>
      <c r="L20" s="285"/>
      <c r="M20" s="285"/>
      <c r="N20" s="286"/>
      <c r="O20" s="285"/>
      <c r="P20" s="285"/>
      <c r="Q20" s="284"/>
      <c r="R20" s="287"/>
      <c r="S20" s="194"/>
      <c r="T20" s="127"/>
    </row>
    <row r="21" spans="1:20" ht="14.65">
      <c r="A21" s="280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27"/>
    </row>
    <row r="22" spans="1:20" ht="14.65">
      <c r="A22" s="193" t="s">
        <v>366</v>
      </c>
      <c r="T22" s="127"/>
    </row>
    <row r="23" spans="1:20" ht="14.65">
      <c r="A23" s="193" t="s">
        <v>367</v>
      </c>
      <c r="T23" s="127"/>
    </row>
    <row r="24" spans="1:20">
      <c r="A24" s="126"/>
      <c r="T24" s="127"/>
    </row>
    <row r="25" spans="1:20">
      <c r="A25" s="126" t="s">
        <v>349</v>
      </c>
      <c r="T25" s="127"/>
    </row>
  </sheetData>
  <mergeCells count="6">
    <mergeCell ref="Q4:R4"/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40"/>
  <sheetViews>
    <sheetView topLeftCell="A7" zoomScale="90" zoomScaleNormal="90" workbookViewId="0">
      <selection activeCell="S28" sqref="S28"/>
    </sheetView>
  </sheetViews>
  <sheetFormatPr defaultColWidth="8.7109375" defaultRowHeight="13.9"/>
  <cols>
    <col min="1" max="16384" width="8.7109375" style="127"/>
  </cols>
  <sheetData>
    <row r="1" spans="1:1">
      <c r="A1" s="127" t="s">
        <v>368</v>
      </c>
    </row>
    <row r="40" spans="1:1">
      <c r="A40" s="126" t="s">
        <v>369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29"/>
  <sheetViews>
    <sheetView zoomScale="90" zoomScaleNormal="90" workbookViewId="0">
      <selection activeCell="J10" sqref="J10"/>
    </sheetView>
  </sheetViews>
  <sheetFormatPr defaultColWidth="9.28515625" defaultRowHeight="13.9"/>
  <cols>
    <col min="1" max="1" width="35" style="1" customWidth="1"/>
    <col min="2" max="2" width="11.28515625" style="133" customWidth="1"/>
    <col min="3" max="3" width="11.5703125" style="1" customWidth="1"/>
    <col min="4" max="4" width="9.28515625" style="1"/>
    <col min="5" max="5" width="1.5703125" style="1" customWidth="1"/>
    <col min="6" max="16384" width="9.28515625" style="1"/>
  </cols>
  <sheetData>
    <row r="1" spans="1:14">
      <c r="A1" s="91" t="s">
        <v>370</v>
      </c>
      <c r="B1" s="91"/>
      <c r="C1" s="91"/>
      <c r="D1" s="91"/>
      <c r="E1" s="91"/>
      <c r="F1" s="91"/>
    </row>
    <row r="2" spans="1:14" ht="13.15">
      <c r="A2" s="129"/>
      <c r="B2" s="129"/>
      <c r="C2" s="129"/>
      <c r="D2" s="129"/>
      <c r="E2" s="129"/>
      <c r="F2" s="129"/>
    </row>
    <row r="3" spans="1:14" ht="13.15">
      <c r="A3" s="130" t="s">
        <v>371</v>
      </c>
      <c r="B3" s="131"/>
      <c r="C3" s="130"/>
      <c r="D3" s="130"/>
      <c r="E3" s="130"/>
      <c r="F3" s="132" t="s">
        <v>148</v>
      </c>
    </row>
    <row r="4" spans="1:14" s="133" customFormat="1" ht="13.15">
      <c r="A4" s="6"/>
      <c r="B4" s="6"/>
      <c r="C4" s="121">
        <v>2015</v>
      </c>
      <c r="D4" s="121">
        <v>2016</v>
      </c>
      <c r="E4" s="121"/>
      <c r="F4" s="121" t="s">
        <v>170</v>
      </c>
    </row>
    <row r="5" spans="1:14" s="133" customFormat="1" ht="12.75"/>
    <row r="6" spans="1:14" ht="12.75" customHeight="1">
      <c r="B6" s="1"/>
      <c r="C6" s="377" t="s">
        <v>372</v>
      </c>
      <c r="D6" s="377"/>
      <c r="E6" s="91"/>
      <c r="F6" s="91"/>
      <c r="H6" s="134"/>
    </row>
    <row r="7" spans="1:14" ht="12.75">
      <c r="C7" s="44"/>
      <c r="D7" s="44"/>
      <c r="I7" s="2"/>
      <c r="J7" s="2"/>
      <c r="K7" s="2"/>
    </row>
    <row r="8" spans="1:14" ht="13.15">
      <c r="A8" s="1" t="s">
        <v>373</v>
      </c>
      <c r="B8" s="133" t="s">
        <v>374</v>
      </c>
      <c r="C8" s="44">
        <v>81420</v>
      </c>
      <c r="D8" s="44">
        <v>83814</v>
      </c>
      <c r="F8" s="135">
        <v>2.94030950626383</v>
      </c>
      <c r="H8" s="44"/>
      <c r="I8" s="136"/>
      <c r="J8" s="137"/>
      <c r="K8" s="137"/>
    </row>
    <row r="9" spans="1:14" ht="13.15">
      <c r="C9" s="44"/>
      <c r="D9" s="44"/>
      <c r="F9" s="135"/>
      <c r="I9" s="2"/>
      <c r="J9" s="2"/>
      <c r="K9" s="2"/>
    </row>
    <row r="10" spans="1:14" ht="13.15">
      <c r="A10" s="1" t="s">
        <v>375</v>
      </c>
      <c r="B10" s="133" t="s">
        <v>376</v>
      </c>
      <c r="C10" s="44">
        <v>42181</v>
      </c>
      <c r="D10" s="44">
        <v>41980</v>
      </c>
      <c r="F10" s="135">
        <v>-0.47651786349304359</v>
      </c>
      <c r="I10" s="2"/>
      <c r="J10" s="2"/>
      <c r="K10" s="2"/>
    </row>
    <row r="11" spans="1:14" ht="13.15">
      <c r="A11" s="1" t="s">
        <v>377</v>
      </c>
      <c r="B11" s="133" t="s">
        <v>378</v>
      </c>
      <c r="C11" s="44">
        <v>37242</v>
      </c>
      <c r="D11" s="44">
        <v>38590</v>
      </c>
      <c r="F11" s="135">
        <v>3.6195693034745773</v>
      </c>
    </row>
    <row r="12" spans="1:14" ht="13.15">
      <c r="A12" s="1" t="s">
        <v>379</v>
      </c>
      <c r="B12" s="133" t="s">
        <v>380</v>
      </c>
      <c r="C12" s="44">
        <f>C11-C10</f>
        <v>-4939</v>
      </c>
      <c r="D12" s="44">
        <f>D11-D10</f>
        <v>-3390</v>
      </c>
      <c r="F12" s="135">
        <v>-31.362624012958079</v>
      </c>
      <c r="J12" s="138"/>
      <c r="K12" s="138"/>
    </row>
    <row r="13" spans="1:14" ht="13.15">
      <c r="A13" s="1" t="s">
        <v>381</v>
      </c>
      <c r="B13" s="133" t="s">
        <v>382</v>
      </c>
      <c r="C13" s="44">
        <v>79423</v>
      </c>
      <c r="D13" s="44">
        <v>80570</v>
      </c>
      <c r="F13" s="135">
        <v>1.4441660476184524</v>
      </c>
      <c r="J13" s="139"/>
      <c r="K13" s="139"/>
      <c r="L13" s="21"/>
      <c r="M13" s="21"/>
      <c r="N13" s="21"/>
    </row>
    <row r="14" spans="1:14" ht="13.15">
      <c r="C14" s="44"/>
      <c r="D14" s="44"/>
      <c r="F14" s="135"/>
      <c r="J14" s="44"/>
      <c r="K14" s="44"/>
      <c r="L14" s="21"/>
      <c r="M14" s="21"/>
      <c r="N14" s="21"/>
    </row>
    <row r="15" spans="1:14" ht="13.15">
      <c r="A15" s="1" t="s">
        <v>383</v>
      </c>
      <c r="B15" s="133" t="s">
        <v>384</v>
      </c>
      <c r="C15" s="44">
        <v>86359</v>
      </c>
      <c r="D15" s="44">
        <v>87204</v>
      </c>
      <c r="F15" s="135">
        <v>0.97847358121330785</v>
      </c>
      <c r="K15" s="21"/>
      <c r="L15" s="21"/>
      <c r="M15" s="21"/>
      <c r="N15" s="21"/>
    </row>
    <row r="16" spans="1:14" ht="13.15">
      <c r="F16" s="135"/>
      <c r="K16" s="21"/>
      <c r="L16" s="33"/>
      <c r="M16" s="33"/>
      <c r="N16" s="21"/>
    </row>
    <row r="17" spans="1:14" ht="13.15">
      <c r="B17" s="1"/>
      <c r="C17" s="363" t="s">
        <v>385</v>
      </c>
      <c r="D17" s="363"/>
      <c r="E17" s="91"/>
      <c r="F17" s="91"/>
      <c r="K17" s="21"/>
      <c r="L17" s="191"/>
      <c r="M17" s="191"/>
      <c r="N17" s="21"/>
    </row>
    <row r="18" spans="1:14" ht="13.15">
      <c r="C18" s="342"/>
      <c r="D18" s="342"/>
      <c r="E18" s="342"/>
      <c r="F18" s="135"/>
      <c r="K18" s="21"/>
      <c r="L18" s="191"/>
      <c r="M18" s="191"/>
      <c r="N18" s="21"/>
    </row>
    <row r="19" spans="1:14" ht="13.15">
      <c r="A19" s="1" t="s">
        <v>386</v>
      </c>
      <c r="B19" s="133" t="s">
        <v>387</v>
      </c>
      <c r="C19" s="135">
        <v>94.280850866730731</v>
      </c>
      <c r="D19" s="135">
        <v>96.1</v>
      </c>
      <c r="E19" s="140"/>
      <c r="F19" s="135">
        <v>1.8191491332692635</v>
      </c>
      <c r="K19" s="21"/>
      <c r="L19" s="33"/>
      <c r="M19" s="33"/>
      <c r="N19" s="21"/>
    </row>
    <row r="20" spans="1:14" ht="13.15">
      <c r="A20" s="1" t="s">
        <v>388</v>
      </c>
      <c r="B20" s="133" t="s">
        <v>389</v>
      </c>
      <c r="C20" s="135">
        <v>48.84378003450712</v>
      </c>
      <c r="D20" s="135">
        <v>48.1</v>
      </c>
      <c r="E20" s="140"/>
      <c r="F20" s="135">
        <v>-0.74378003450711816</v>
      </c>
      <c r="K20" s="21"/>
      <c r="L20" s="21"/>
      <c r="M20" s="21"/>
      <c r="N20" s="21"/>
    </row>
    <row r="21" spans="1:14" ht="13.15">
      <c r="A21" s="1" t="s">
        <v>390</v>
      </c>
      <c r="B21" s="133" t="s">
        <v>391</v>
      </c>
      <c r="C21" s="135">
        <v>45.740604274134114</v>
      </c>
      <c r="D21" s="135">
        <v>46</v>
      </c>
      <c r="E21" s="140"/>
      <c r="F21" s="135">
        <v>0.25939572586588611</v>
      </c>
      <c r="G21" s="141"/>
      <c r="K21" s="21"/>
      <c r="L21" s="21"/>
      <c r="M21" s="21"/>
      <c r="N21" s="21"/>
    </row>
    <row r="22" spans="1:14">
      <c r="A22" s="1" t="s">
        <v>392</v>
      </c>
      <c r="B22" s="133" t="s">
        <v>393</v>
      </c>
      <c r="C22" s="135">
        <v>47.3</v>
      </c>
      <c r="D22" s="135">
        <v>47.1</v>
      </c>
      <c r="E22" s="140"/>
      <c r="F22" s="135">
        <v>-0.19999999999999574</v>
      </c>
      <c r="G22" s="141"/>
      <c r="K22" s="21"/>
      <c r="L22" s="21"/>
      <c r="M22" s="21"/>
      <c r="N22" s="21"/>
    </row>
    <row r="23" spans="1:14">
      <c r="A23" s="1" t="s">
        <v>394</v>
      </c>
      <c r="B23" s="133" t="s">
        <v>395</v>
      </c>
      <c r="C23" s="135">
        <v>-6.2</v>
      </c>
      <c r="D23" s="135">
        <v>-4.2</v>
      </c>
      <c r="E23" s="140"/>
      <c r="F23" s="135">
        <v>2</v>
      </c>
      <c r="G23" s="141"/>
      <c r="K23" s="21"/>
      <c r="L23" s="21"/>
      <c r="M23" s="21"/>
      <c r="N23" s="21"/>
    </row>
    <row r="24" spans="1:14">
      <c r="A24" s="1" t="s">
        <v>396</v>
      </c>
      <c r="B24" s="133" t="s">
        <v>397</v>
      </c>
      <c r="C24" s="135">
        <v>88.290936677651075</v>
      </c>
      <c r="D24" s="135">
        <v>91.92472606002859</v>
      </c>
      <c r="E24" s="140"/>
      <c r="F24" s="135">
        <v>3.6337893823775147</v>
      </c>
      <c r="G24" s="141"/>
      <c r="K24" s="21"/>
      <c r="L24" s="21"/>
      <c r="M24" s="21"/>
      <c r="N24" s="21"/>
    </row>
    <row r="25" spans="1:14">
      <c r="A25" s="37"/>
      <c r="B25" s="6"/>
      <c r="C25" s="37"/>
      <c r="D25" s="37"/>
      <c r="E25" s="37"/>
      <c r="F25" s="37"/>
      <c r="G25" s="141"/>
      <c r="K25" s="21"/>
      <c r="L25" s="21"/>
      <c r="M25" s="21"/>
      <c r="N25" s="21"/>
    </row>
    <row r="26" spans="1:14">
      <c r="G26" s="141"/>
    </row>
    <row r="27" spans="1:14" ht="15">
      <c r="A27" s="42" t="s">
        <v>398</v>
      </c>
      <c r="B27" s="1"/>
    </row>
    <row r="29" spans="1:14">
      <c r="A29" s="1" t="s">
        <v>349</v>
      </c>
    </row>
  </sheetData>
  <mergeCells count="2">
    <mergeCell ref="C6:D6"/>
    <mergeCell ref="C17:D1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37"/>
  <sheetViews>
    <sheetView workbookViewId="0">
      <selection activeCell="N31" sqref="N31"/>
    </sheetView>
  </sheetViews>
  <sheetFormatPr defaultColWidth="8.7109375" defaultRowHeight="13.9"/>
  <cols>
    <col min="1" max="1" width="59" style="127" customWidth="1"/>
    <col min="2" max="3" width="7.7109375" style="127" bestFit="1" customWidth="1"/>
    <col min="4" max="4" width="1.7109375" style="127" customWidth="1"/>
    <col min="5" max="5" width="6.7109375" style="127" bestFit="1" customWidth="1"/>
    <col min="6" max="6" width="6.42578125" style="127" bestFit="1" customWidth="1"/>
    <col min="7" max="7" width="7.28515625" style="127" bestFit="1" customWidth="1"/>
    <col min="8" max="8" width="2" style="127" customWidth="1"/>
    <col min="9" max="9" width="6.7109375" style="127" bestFit="1" customWidth="1"/>
    <col min="10" max="10" width="6.42578125" style="127" bestFit="1" customWidth="1"/>
    <col min="11" max="16384" width="8.7109375" style="127"/>
  </cols>
  <sheetData>
    <row r="1" spans="1:11" ht="12.75">
      <c r="A1" s="84" t="s">
        <v>399</v>
      </c>
      <c r="B1" s="85"/>
      <c r="C1" s="85"/>
      <c r="D1" s="86"/>
      <c r="E1" s="87"/>
      <c r="F1" s="87"/>
      <c r="G1" s="87"/>
      <c r="H1" s="87"/>
      <c r="I1" s="87"/>
      <c r="J1" s="87"/>
      <c r="K1" s="88"/>
    </row>
    <row r="2" spans="1:11" ht="13.15">
      <c r="A2" s="9"/>
      <c r="B2" s="89"/>
      <c r="C2" s="89"/>
      <c r="D2" s="90"/>
      <c r="E2" s="90"/>
      <c r="F2" s="90"/>
      <c r="G2" s="90"/>
      <c r="H2" s="90"/>
      <c r="I2" s="90"/>
      <c r="J2" s="90"/>
      <c r="K2" s="88"/>
    </row>
    <row r="3" spans="1:11" ht="13.15">
      <c r="A3" s="91"/>
      <c r="B3" s="92"/>
      <c r="C3" s="92"/>
      <c r="D3" s="3"/>
      <c r="E3" s="91"/>
      <c r="F3" s="91"/>
      <c r="G3" s="91"/>
      <c r="H3" s="91"/>
      <c r="I3" s="93" t="s">
        <v>2</v>
      </c>
      <c r="J3" s="93"/>
      <c r="K3" s="88"/>
    </row>
    <row r="4" spans="1:11" ht="13.15">
      <c r="A4" s="91"/>
      <c r="B4" s="94" t="s">
        <v>400</v>
      </c>
      <c r="C4" s="94"/>
      <c r="D4" s="93"/>
      <c r="E4" s="95" t="s">
        <v>401</v>
      </c>
      <c r="F4" s="95"/>
      <c r="G4" s="95"/>
      <c r="H4" s="91"/>
      <c r="I4" s="95" t="s">
        <v>402</v>
      </c>
      <c r="J4" s="95"/>
      <c r="K4" s="88"/>
    </row>
    <row r="5" spans="1:11" ht="26.1">
      <c r="A5" s="5"/>
      <c r="B5" s="96" t="s">
        <v>403</v>
      </c>
      <c r="C5" s="96" t="s">
        <v>404</v>
      </c>
      <c r="D5" s="5"/>
      <c r="E5" s="96" t="s">
        <v>403</v>
      </c>
      <c r="F5" s="96" t="s">
        <v>404</v>
      </c>
      <c r="G5" s="10" t="s">
        <v>405</v>
      </c>
      <c r="H5" s="5"/>
      <c r="I5" s="96" t="s">
        <v>403</v>
      </c>
      <c r="J5" s="96" t="s">
        <v>404</v>
      </c>
      <c r="K5" s="88"/>
    </row>
    <row r="6" spans="1:11" ht="13.15">
      <c r="A6" s="91"/>
      <c r="B6" s="92"/>
      <c r="C6" s="92"/>
      <c r="D6" s="3"/>
      <c r="E6" s="91"/>
      <c r="F6" s="91"/>
      <c r="G6" s="352"/>
      <c r="H6" s="91"/>
      <c r="I6" s="91"/>
      <c r="J6" s="91"/>
      <c r="K6" s="88"/>
    </row>
    <row r="7" spans="1:11" ht="13.15">
      <c r="A7" s="97" t="s">
        <v>406</v>
      </c>
      <c r="B7" s="98">
        <v>5263.5</v>
      </c>
      <c r="C7" s="98">
        <v>5122.3999999999996</v>
      </c>
      <c r="D7" s="99"/>
      <c r="E7" s="100">
        <v>12.5</v>
      </c>
      <c r="F7" s="100">
        <v>13.3</v>
      </c>
      <c r="G7" s="100">
        <v>-1.4</v>
      </c>
      <c r="H7" s="101"/>
      <c r="I7" s="102">
        <v>1</v>
      </c>
      <c r="J7" s="102">
        <v>4.4000000000000004</v>
      </c>
      <c r="K7" s="88"/>
    </row>
    <row r="8" spans="1:11" ht="13.15">
      <c r="A8" s="97" t="s">
        <v>407</v>
      </c>
      <c r="B8" s="98">
        <v>5343</v>
      </c>
      <c r="C8" s="98">
        <v>252.5</v>
      </c>
      <c r="D8" s="99"/>
      <c r="E8" s="102">
        <v>12.7</v>
      </c>
      <c r="F8" s="100">
        <v>0.7</v>
      </c>
      <c r="G8" s="100">
        <v>-91</v>
      </c>
      <c r="H8" s="101"/>
      <c r="I8" s="102">
        <v>-1.4</v>
      </c>
      <c r="J8" s="102">
        <v>-24.6</v>
      </c>
      <c r="K8" s="88"/>
    </row>
    <row r="9" spans="1:11" ht="13.15">
      <c r="A9" s="97" t="s">
        <v>408</v>
      </c>
      <c r="B9" s="98">
        <v>1751.6</v>
      </c>
      <c r="C9" s="98">
        <v>878</v>
      </c>
      <c r="D9" s="99"/>
      <c r="E9" s="100">
        <v>4.2</v>
      </c>
      <c r="F9" s="100">
        <v>2.2999999999999998</v>
      </c>
      <c r="G9" s="100">
        <v>-33.200000000000003</v>
      </c>
      <c r="H9" s="101"/>
      <c r="I9" s="102">
        <v>4.5999999999999996</v>
      </c>
      <c r="J9" s="102">
        <v>7.5</v>
      </c>
      <c r="K9" s="88"/>
    </row>
    <row r="10" spans="1:11" ht="13.15">
      <c r="A10" s="97" t="s">
        <v>409</v>
      </c>
      <c r="B10" s="98">
        <v>1483.7</v>
      </c>
      <c r="C10" s="98">
        <v>605.1</v>
      </c>
      <c r="D10" s="99"/>
      <c r="E10" s="100">
        <v>3.5</v>
      </c>
      <c r="F10" s="100">
        <v>1.6</v>
      </c>
      <c r="G10" s="102">
        <v>-42.1</v>
      </c>
      <c r="H10" s="101"/>
      <c r="I10" s="102">
        <v>-3.1</v>
      </c>
      <c r="J10" s="102">
        <v>1.2</v>
      </c>
      <c r="K10" s="88"/>
    </row>
    <row r="11" spans="1:11" ht="13.15">
      <c r="A11" s="103" t="s">
        <v>410</v>
      </c>
      <c r="B11" s="104">
        <v>13841.8</v>
      </c>
      <c r="C11" s="104">
        <v>6858</v>
      </c>
      <c r="D11" s="105"/>
      <c r="E11" s="106">
        <v>33</v>
      </c>
      <c r="F11" s="106">
        <v>17.8</v>
      </c>
      <c r="G11" s="106">
        <v>-33.700000000000003</v>
      </c>
      <c r="H11" s="107"/>
      <c r="I11" s="108">
        <v>0</v>
      </c>
      <c r="J11" s="108">
        <v>3</v>
      </c>
      <c r="K11" s="109"/>
    </row>
    <row r="12" spans="1:11" ht="13.15">
      <c r="A12" s="103"/>
      <c r="B12" s="92"/>
      <c r="C12" s="92"/>
      <c r="D12" s="110"/>
      <c r="E12" s="111"/>
      <c r="F12" s="111"/>
      <c r="G12" s="111"/>
      <c r="H12" s="112"/>
      <c r="I12" s="111"/>
      <c r="J12" s="111"/>
      <c r="K12" s="109"/>
    </row>
    <row r="13" spans="1:11" ht="13.15">
      <c r="A13" s="97" t="s">
        <v>411</v>
      </c>
      <c r="B13" s="98">
        <v>18189.400000000001</v>
      </c>
      <c r="C13" s="98">
        <v>27404.3</v>
      </c>
      <c r="D13" s="105"/>
      <c r="E13" s="100">
        <v>43.3</v>
      </c>
      <c r="F13" s="100">
        <v>71</v>
      </c>
      <c r="G13" s="100">
        <v>20.2</v>
      </c>
      <c r="H13" s="107"/>
      <c r="I13" s="102">
        <v>3.7</v>
      </c>
      <c r="J13" s="100">
        <v>3.8</v>
      </c>
      <c r="K13" s="88"/>
    </row>
    <row r="14" spans="1:11" ht="13.15">
      <c r="A14" s="97" t="s">
        <v>412</v>
      </c>
      <c r="B14" s="98">
        <v>5147</v>
      </c>
      <c r="C14" s="98">
        <v>2388.8000000000002</v>
      </c>
      <c r="D14" s="99"/>
      <c r="E14" s="100">
        <v>12.3</v>
      </c>
      <c r="F14" s="100">
        <v>6.2</v>
      </c>
      <c r="G14" s="100">
        <v>-36.6</v>
      </c>
      <c r="H14" s="107"/>
      <c r="I14" s="102">
        <v>-6.3</v>
      </c>
      <c r="J14" s="100">
        <v>6.6</v>
      </c>
      <c r="K14" s="88"/>
    </row>
    <row r="15" spans="1:11" ht="13.15">
      <c r="A15" s="97" t="s">
        <v>413</v>
      </c>
      <c r="B15" s="98">
        <v>1394.8</v>
      </c>
      <c r="C15" s="98">
        <v>710.4</v>
      </c>
      <c r="D15" s="99"/>
      <c r="E15" s="100">
        <v>3.3</v>
      </c>
      <c r="F15" s="100">
        <v>1.8</v>
      </c>
      <c r="G15" s="100">
        <v>-32.5</v>
      </c>
      <c r="H15" s="101"/>
      <c r="I15" s="100">
        <v>-13.3</v>
      </c>
      <c r="J15" s="100">
        <v>-1.6</v>
      </c>
      <c r="K15" s="88"/>
    </row>
    <row r="16" spans="1:11" ht="13.15">
      <c r="A16" s="113" t="s">
        <v>414</v>
      </c>
      <c r="B16" s="98">
        <v>2848.2</v>
      </c>
      <c r="C16" s="98">
        <v>743.1</v>
      </c>
      <c r="D16" s="99"/>
      <c r="E16" s="100">
        <v>6.8</v>
      </c>
      <c r="F16" s="100">
        <v>1.9</v>
      </c>
      <c r="G16" s="100">
        <v>-58.6</v>
      </c>
      <c r="H16" s="101"/>
      <c r="I16" s="100">
        <v>-6.5</v>
      </c>
      <c r="J16" s="100">
        <v>-2.2999999999999998</v>
      </c>
      <c r="K16" s="88"/>
    </row>
    <row r="17" spans="1:11" ht="13.15">
      <c r="A17" s="103" t="s">
        <v>415</v>
      </c>
      <c r="B17" s="104">
        <v>27631.4</v>
      </c>
      <c r="C17" s="104">
        <v>31433.9</v>
      </c>
      <c r="D17" s="105"/>
      <c r="E17" s="106">
        <v>65.8</v>
      </c>
      <c r="F17" s="106">
        <v>81.5</v>
      </c>
      <c r="G17" s="106">
        <v>6.4</v>
      </c>
      <c r="H17" s="107"/>
      <c r="I17" s="106">
        <v>-0.4</v>
      </c>
      <c r="J17" s="106">
        <v>3.8</v>
      </c>
      <c r="K17" s="109"/>
    </row>
    <row r="18" spans="1:11" ht="13.15">
      <c r="A18" s="103"/>
      <c r="B18" s="98"/>
      <c r="C18" s="98"/>
      <c r="D18" s="110"/>
      <c r="E18" s="100"/>
      <c r="F18" s="100"/>
      <c r="G18" s="100"/>
      <c r="H18" s="107"/>
      <c r="I18" s="100"/>
      <c r="J18" s="100"/>
      <c r="K18" s="109"/>
    </row>
    <row r="19" spans="1:11">
      <c r="A19" s="103" t="s">
        <v>416</v>
      </c>
      <c r="B19" s="104">
        <v>41979.6</v>
      </c>
      <c r="C19" s="104">
        <v>38589.699999999997</v>
      </c>
      <c r="D19" s="105"/>
      <c r="E19" s="108">
        <v>100</v>
      </c>
      <c r="F19" s="108">
        <v>100</v>
      </c>
      <c r="G19" s="106">
        <v>-4.2</v>
      </c>
      <c r="H19" s="107"/>
      <c r="I19" s="106">
        <v>-0.5</v>
      </c>
      <c r="J19" s="106">
        <v>3.6</v>
      </c>
      <c r="K19" s="109"/>
    </row>
    <row r="20" spans="1:11">
      <c r="A20" s="90"/>
      <c r="B20" s="114"/>
      <c r="C20" s="114"/>
      <c r="D20" s="115"/>
      <c r="E20" s="116"/>
      <c r="F20" s="116"/>
      <c r="G20" s="116"/>
      <c r="H20" s="117"/>
      <c r="I20" s="116"/>
      <c r="J20" s="116"/>
      <c r="K20" s="88"/>
    </row>
    <row r="21" spans="1:11">
      <c r="A21" s="88"/>
      <c r="B21" s="118"/>
      <c r="C21" s="118"/>
      <c r="D21" s="119"/>
      <c r="E21" s="88"/>
      <c r="F21" s="88"/>
      <c r="G21" s="88"/>
      <c r="H21" s="120"/>
      <c r="I21" s="88"/>
      <c r="J21" s="88"/>
      <c r="K21" s="88"/>
    </row>
    <row r="22" spans="1:11">
      <c r="A22" s="88" t="s">
        <v>417</v>
      </c>
      <c r="B22" s="118"/>
      <c r="C22" s="118"/>
      <c r="D22" s="119"/>
      <c r="E22" s="88"/>
      <c r="F22" s="88"/>
      <c r="G22" s="88"/>
      <c r="H22" s="88"/>
      <c r="I22" s="88"/>
      <c r="J22" s="88"/>
      <c r="K22" s="88"/>
    </row>
    <row r="23" spans="1:11">
      <c r="A23" s="88"/>
      <c r="B23" s="118"/>
      <c r="C23" s="118"/>
      <c r="D23" s="119"/>
      <c r="E23" s="88"/>
      <c r="F23" s="88"/>
      <c r="G23" s="88"/>
      <c r="H23" s="88"/>
      <c r="I23" s="88"/>
      <c r="J23" s="88"/>
      <c r="K23" s="88"/>
    </row>
    <row r="25" spans="1:11">
      <c r="B25" s="126"/>
      <c r="C25" s="126"/>
      <c r="D25" s="126"/>
      <c r="I25" s="126"/>
      <c r="J25" s="126"/>
    </row>
    <row r="26" spans="1:11">
      <c r="B26" s="126"/>
      <c r="C26" s="126"/>
      <c r="D26" s="126"/>
      <c r="I26" s="126"/>
      <c r="J26" s="126"/>
    </row>
    <row r="27" spans="1:11">
      <c r="B27" s="126"/>
      <c r="C27" s="126"/>
      <c r="D27" s="126"/>
      <c r="I27" s="126"/>
      <c r="J27" s="126"/>
    </row>
    <row r="28" spans="1:11">
      <c r="B28" s="126"/>
      <c r="C28" s="126"/>
      <c r="D28" s="126"/>
      <c r="I28" s="126"/>
      <c r="J28" s="126"/>
    </row>
    <row r="29" spans="1:11">
      <c r="B29" s="126"/>
      <c r="C29" s="126"/>
      <c r="D29" s="126"/>
      <c r="I29" s="126"/>
      <c r="J29" s="126"/>
    </row>
    <row r="30" spans="1:11">
      <c r="B30" s="126"/>
      <c r="C30" s="126"/>
      <c r="D30" s="126"/>
      <c r="I30" s="126"/>
      <c r="J30" s="126"/>
    </row>
    <row r="31" spans="1:11">
      <c r="B31" s="126"/>
      <c r="C31" s="126"/>
      <c r="D31" s="126"/>
      <c r="I31" s="126"/>
      <c r="J31" s="126"/>
    </row>
    <row r="32" spans="1:11">
      <c r="B32" s="126"/>
      <c r="C32" s="126"/>
      <c r="D32" s="126"/>
      <c r="I32" s="126"/>
      <c r="J32" s="126"/>
    </row>
    <row r="33" spans="2:10">
      <c r="B33" s="126"/>
      <c r="C33" s="126"/>
      <c r="D33" s="126"/>
      <c r="I33" s="126"/>
      <c r="J33" s="126"/>
    </row>
    <row r="34" spans="2:10">
      <c r="B34" s="126"/>
      <c r="C34" s="126"/>
      <c r="D34" s="126"/>
      <c r="I34" s="126"/>
      <c r="J34" s="126"/>
    </row>
    <row r="35" spans="2:10">
      <c r="B35" s="126"/>
      <c r="C35" s="126"/>
      <c r="D35" s="126"/>
      <c r="I35" s="126"/>
      <c r="J35" s="126"/>
    </row>
    <row r="36" spans="2:10">
      <c r="B36" s="126"/>
      <c r="C36" s="126"/>
      <c r="D36" s="126"/>
      <c r="I36" s="126"/>
      <c r="J36" s="126"/>
    </row>
    <row r="37" spans="2:10">
      <c r="B37" s="128"/>
      <c r="C37" s="128"/>
      <c r="D37" s="128"/>
      <c r="I37" s="128"/>
      <c r="J37" s="128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L40"/>
  <sheetViews>
    <sheetView topLeftCell="A11" zoomScale="80" zoomScaleNormal="80" workbookViewId="0">
      <selection activeCell="Q40" sqref="Q40"/>
    </sheetView>
  </sheetViews>
  <sheetFormatPr defaultColWidth="12.42578125" defaultRowHeight="14.45"/>
  <cols>
    <col min="1" max="1" width="45.7109375" bestFit="1" customWidth="1"/>
  </cols>
  <sheetData>
    <row r="1" spans="1:12" ht="14.65">
      <c r="A1" t="s">
        <v>418</v>
      </c>
      <c r="B1" s="241">
        <v>10142.999999999996</v>
      </c>
    </row>
    <row r="2" spans="1:12" ht="14.65">
      <c r="A2" s="242" t="s">
        <v>419</v>
      </c>
      <c r="B2" s="243">
        <v>5316</v>
      </c>
      <c r="C2" s="242">
        <v>73.5</v>
      </c>
      <c r="D2" s="242">
        <v>56.6</v>
      </c>
      <c r="E2" s="242">
        <v>4.3</v>
      </c>
      <c r="F2" s="242">
        <v>138</v>
      </c>
      <c r="G2" s="242">
        <v>3.5</v>
      </c>
      <c r="H2" s="242">
        <v>-34.200000000000003</v>
      </c>
      <c r="I2" s="242">
        <v>0.8</v>
      </c>
      <c r="J2" s="244" t="e">
        <f>B2/$B$32*100</f>
        <v>#DIV/0!</v>
      </c>
      <c r="K2" s="241">
        <f>SUM(B2:B12)</f>
        <v>28446.6</v>
      </c>
      <c r="L2" t="e">
        <f>K2/B32*100</f>
        <v>#DIV/0!</v>
      </c>
    </row>
    <row r="3" spans="1:12" ht="14.65">
      <c r="A3" s="242" t="s">
        <v>420</v>
      </c>
      <c r="B3" s="243">
        <v>2648.7</v>
      </c>
      <c r="C3" s="242">
        <v>64.8</v>
      </c>
      <c r="D3" s="242">
        <v>-4.5999999999999996</v>
      </c>
      <c r="E3" s="242">
        <v>1</v>
      </c>
      <c r="F3" s="242">
        <v>-7.6</v>
      </c>
      <c r="G3" s="242">
        <v>2.7</v>
      </c>
      <c r="H3" s="242">
        <v>3.1</v>
      </c>
      <c r="I3" s="242">
        <v>-1.6</v>
      </c>
      <c r="J3" s="244" t="e">
        <f t="shared" ref="J3:J11" si="0">B3/$B$32*100</f>
        <v>#DIV/0!</v>
      </c>
    </row>
    <row r="4" spans="1:12" ht="14.65">
      <c r="A4" s="242" t="s">
        <v>421</v>
      </c>
      <c r="B4" s="243">
        <v>2311</v>
      </c>
      <c r="C4" s="242">
        <v>55.9</v>
      </c>
      <c r="D4" s="242">
        <v>-15.9</v>
      </c>
      <c r="E4" s="242">
        <v>5.0999999999999996</v>
      </c>
      <c r="F4" s="242">
        <v>-8.6999999999999993</v>
      </c>
      <c r="G4" s="242">
        <v>11</v>
      </c>
      <c r="H4" s="242">
        <v>-7.9</v>
      </c>
      <c r="I4" s="242">
        <v>-5.3</v>
      </c>
      <c r="J4" s="244" t="e">
        <f t="shared" si="0"/>
        <v>#DIV/0!</v>
      </c>
    </row>
    <row r="5" spans="1:12" ht="14.65">
      <c r="A5" s="242" t="s">
        <v>422</v>
      </c>
      <c r="B5" s="243">
        <v>1820.2</v>
      </c>
      <c r="C5" s="242">
        <v>57.1</v>
      </c>
      <c r="D5" s="242">
        <v>6.5</v>
      </c>
      <c r="E5" s="242">
        <v>9.6</v>
      </c>
      <c r="F5" s="242">
        <v>206.8</v>
      </c>
      <c r="G5" s="242">
        <v>52.4</v>
      </c>
      <c r="H5" s="242">
        <v>-65.3</v>
      </c>
      <c r="I5" s="242">
        <v>-28.1</v>
      </c>
      <c r="J5" s="244" t="e">
        <f t="shared" si="0"/>
        <v>#DIV/0!</v>
      </c>
    </row>
    <row r="6" spans="1:12" ht="14.65">
      <c r="A6" s="242" t="s">
        <v>423</v>
      </c>
      <c r="B6" s="243">
        <v>1721.9</v>
      </c>
      <c r="J6" s="244" t="e">
        <f t="shared" si="0"/>
        <v>#DIV/0!</v>
      </c>
    </row>
    <row r="7" spans="1:12" ht="14.65">
      <c r="A7" s="242" t="s">
        <v>424</v>
      </c>
      <c r="B7" s="243">
        <v>1669.6</v>
      </c>
      <c r="C7" s="242">
        <v>67.099999999999994</v>
      </c>
      <c r="D7" s="242">
        <v>-1.4</v>
      </c>
      <c r="E7" s="242">
        <v>-3.6</v>
      </c>
      <c r="F7" s="242">
        <v>8.3000000000000007</v>
      </c>
      <c r="G7" s="242">
        <v>-3.1</v>
      </c>
      <c r="H7" s="242">
        <v>-9</v>
      </c>
      <c r="I7" s="242">
        <v>-0.5</v>
      </c>
      <c r="J7" s="244" t="e">
        <f t="shared" si="0"/>
        <v>#DIV/0!</v>
      </c>
    </row>
    <row r="8" spans="1:12" ht="14.65">
      <c r="A8" s="242" t="s">
        <v>425</v>
      </c>
      <c r="B8" s="243">
        <v>1584.3</v>
      </c>
      <c r="C8" s="242">
        <v>81.099999999999994</v>
      </c>
      <c r="D8" s="242">
        <v>-0.8</v>
      </c>
      <c r="E8" s="242">
        <v>0.6</v>
      </c>
      <c r="F8" s="242">
        <v>6.6</v>
      </c>
      <c r="G8" s="242">
        <v>7</v>
      </c>
      <c r="H8" s="242">
        <v>-6.9</v>
      </c>
      <c r="I8" s="242">
        <v>-5.9</v>
      </c>
      <c r="J8" s="244" t="e">
        <f t="shared" si="0"/>
        <v>#DIV/0!</v>
      </c>
    </row>
    <row r="9" spans="1:12" ht="14.65">
      <c r="A9" s="242" t="s">
        <v>426</v>
      </c>
      <c r="B9" s="243">
        <v>1531.8</v>
      </c>
      <c r="C9" s="242">
        <v>32.4</v>
      </c>
      <c r="D9" s="242">
        <v>0.7</v>
      </c>
      <c r="E9" s="242">
        <v>1.1000000000000001</v>
      </c>
      <c r="F9" s="242">
        <v>-0.7</v>
      </c>
      <c r="G9" s="242">
        <v>1.7</v>
      </c>
      <c r="H9" s="242">
        <v>1.4</v>
      </c>
      <c r="I9" s="242">
        <v>-0.6</v>
      </c>
      <c r="J9" s="244" t="e">
        <f t="shared" si="0"/>
        <v>#DIV/0!</v>
      </c>
    </row>
    <row r="10" spans="1:12" ht="14.65">
      <c r="A10" s="242" t="s">
        <v>427</v>
      </c>
      <c r="B10" s="243">
        <v>1479.1</v>
      </c>
      <c r="J10" s="244" t="e">
        <f t="shared" si="0"/>
        <v>#DIV/0!</v>
      </c>
    </row>
    <row r="11" spans="1:12">
      <c r="A11" s="242" t="s">
        <v>428</v>
      </c>
      <c r="B11" s="243">
        <v>1309.7</v>
      </c>
      <c r="C11" s="242">
        <v>68.599999999999994</v>
      </c>
      <c r="D11" s="242">
        <v>0.3</v>
      </c>
      <c r="E11" s="242">
        <v>4.8</v>
      </c>
      <c r="F11" s="242">
        <v>-1.6</v>
      </c>
      <c r="G11" s="242">
        <v>5.2</v>
      </c>
      <c r="H11" s="242">
        <v>1.8</v>
      </c>
      <c r="I11" s="242">
        <v>-0.4</v>
      </c>
      <c r="J11" s="244" t="e">
        <f t="shared" si="0"/>
        <v>#DIV/0!</v>
      </c>
    </row>
    <row r="12" spans="1:12" ht="14.65">
      <c r="A12" s="242" t="s">
        <v>429</v>
      </c>
      <c r="B12" s="243">
        <v>7054.3000000000011</v>
      </c>
      <c r="C12" s="242"/>
      <c r="D12" s="242"/>
      <c r="E12" s="242"/>
      <c r="F12" s="242"/>
      <c r="G12" s="242"/>
      <c r="H12" s="242"/>
      <c r="I12" s="242"/>
    </row>
    <row r="13" spans="1:12" ht="14.65">
      <c r="A13" s="242"/>
      <c r="B13" s="243"/>
      <c r="C13" s="242"/>
      <c r="D13" s="242"/>
      <c r="E13" s="242"/>
      <c r="F13" s="242"/>
      <c r="G13" s="242"/>
      <c r="H13" s="242"/>
      <c r="I13" s="242"/>
    </row>
    <row r="14" spans="1:12" ht="17.25">
      <c r="A14" t="s">
        <v>430</v>
      </c>
      <c r="B14" s="243"/>
      <c r="C14" s="242"/>
      <c r="D14" s="242"/>
      <c r="E14" s="242"/>
      <c r="F14" s="242"/>
      <c r="G14" s="242"/>
      <c r="H14" s="242"/>
      <c r="I14" s="242"/>
    </row>
    <row r="15" spans="1:12" ht="14.65">
      <c r="A15" s="242"/>
      <c r="B15" s="243"/>
      <c r="C15" s="242"/>
      <c r="D15" s="242"/>
      <c r="E15" s="242"/>
      <c r="F15" s="242"/>
      <c r="G15" s="242"/>
      <c r="H15" s="242"/>
      <c r="I15" s="242"/>
    </row>
    <row r="16" spans="1:12" ht="14.65">
      <c r="A16" s="242"/>
      <c r="B16" s="243"/>
      <c r="C16" s="242"/>
      <c r="D16" s="242"/>
      <c r="E16" s="242"/>
      <c r="F16" s="242"/>
      <c r="G16" s="242"/>
      <c r="H16" s="242"/>
      <c r="I16" s="242"/>
    </row>
    <row r="17" spans="1:9" ht="14.65">
      <c r="A17" s="242"/>
      <c r="B17" s="242"/>
      <c r="C17" s="242"/>
      <c r="D17" s="242"/>
      <c r="E17" s="242"/>
      <c r="F17" s="242"/>
      <c r="G17" s="242"/>
      <c r="H17" s="242"/>
      <c r="I17" s="242"/>
    </row>
    <row r="18" spans="1:9" ht="14.65">
      <c r="A18" s="242"/>
      <c r="B18" s="242"/>
      <c r="C18" s="242"/>
      <c r="D18" s="242"/>
      <c r="E18" s="242"/>
      <c r="F18" s="242"/>
      <c r="G18" s="242"/>
      <c r="H18" s="242"/>
      <c r="I18" s="242"/>
    </row>
    <row r="19" spans="1:9" ht="14.65">
      <c r="A19" s="242"/>
      <c r="B19" s="242"/>
      <c r="C19" s="242"/>
      <c r="D19" s="242"/>
      <c r="E19" s="242"/>
      <c r="F19" s="242"/>
      <c r="G19" s="242"/>
      <c r="H19" s="242"/>
      <c r="I19" s="242"/>
    </row>
    <row r="20" spans="1:9" ht="14.65">
      <c r="A20" s="242"/>
      <c r="B20" s="242"/>
      <c r="C20" s="242"/>
      <c r="D20" s="242"/>
      <c r="E20" s="242"/>
      <c r="F20" s="242"/>
      <c r="G20" s="242"/>
      <c r="H20" s="242"/>
      <c r="I20" s="242"/>
    </row>
    <row r="21" spans="1:9" ht="14.65">
      <c r="A21" s="242"/>
      <c r="B21" s="242"/>
      <c r="C21" s="242"/>
      <c r="D21" s="242"/>
      <c r="E21" s="242"/>
      <c r="F21" s="242"/>
      <c r="G21" s="242"/>
      <c r="H21" s="242"/>
      <c r="I21" s="242"/>
    </row>
    <row r="22" spans="1:9" ht="14.65">
      <c r="A22" s="242"/>
      <c r="B22" s="242"/>
      <c r="C22" s="242"/>
      <c r="D22" s="242"/>
      <c r="E22" s="242"/>
      <c r="F22" s="242"/>
      <c r="G22" s="242"/>
      <c r="H22" s="242"/>
      <c r="I22" s="242"/>
    </row>
    <row r="23" spans="1:9" ht="14.65">
      <c r="A23" s="242"/>
      <c r="B23" s="242"/>
      <c r="C23" s="242"/>
      <c r="D23" s="242"/>
      <c r="E23" s="242"/>
      <c r="F23" s="242"/>
      <c r="G23" s="242"/>
      <c r="H23" s="242"/>
      <c r="I23" s="242"/>
    </row>
    <row r="24" spans="1:9" ht="14.65">
      <c r="A24" s="242"/>
      <c r="B24" s="242"/>
      <c r="C24" s="242"/>
      <c r="D24" s="242"/>
      <c r="E24" s="242"/>
      <c r="F24" s="242"/>
      <c r="G24" s="242"/>
      <c r="H24" s="242"/>
      <c r="I24" s="242"/>
    </row>
    <row r="25" spans="1:9" ht="14.65">
      <c r="A25" s="242"/>
      <c r="B25" s="242"/>
      <c r="C25" s="242"/>
      <c r="D25" s="242"/>
      <c r="E25" s="242"/>
      <c r="F25" s="242"/>
      <c r="G25" s="242"/>
      <c r="H25" s="242"/>
      <c r="I25" s="242"/>
    </row>
    <row r="26" spans="1:9" ht="14.65">
      <c r="A26" s="242"/>
      <c r="B26" s="242"/>
      <c r="C26" s="242"/>
      <c r="D26" s="242"/>
      <c r="E26" s="242"/>
      <c r="F26" s="242"/>
      <c r="G26" s="242"/>
      <c r="H26" s="242"/>
      <c r="I26" s="242"/>
    </row>
    <row r="27" spans="1:9" ht="14.65">
      <c r="A27" s="242"/>
      <c r="B27" s="242"/>
    </row>
    <row r="28" spans="1:9" ht="14.65">
      <c r="A28" s="242"/>
      <c r="B28" s="242"/>
      <c r="C28" s="242"/>
      <c r="D28" s="242"/>
      <c r="E28" s="242"/>
      <c r="F28" s="242"/>
      <c r="G28" s="242"/>
      <c r="H28" s="242"/>
      <c r="I28" s="242"/>
    </row>
    <row r="29" spans="1:9" ht="14.65">
      <c r="A29" s="242"/>
      <c r="C29" s="242"/>
      <c r="D29" s="242"/>
      <c r="E29" s="242"/>
      <c r="F29" s="242"/>
      <c r="G29" s="242"/>
      <c r="H29" s="242"/>
      <c r="I29" s="242"/>
    </row>
    <row r="30" spans="1:9" ht="14.65">
      <c r="A30" s="242"/>
      <c r="C30" s="242"/>
      <c r="D30" s="242"/>
      <c r="E30" s="242"/>
      <c r="F30" s="242"/>
      <c r="G30" s="242"/>
      <c r="H30" s="242"/>
      <c r="I30" s="242"/>
    </row>
    <row r="31" spans="1:9" ht="14.65">
      <c r="A31" s="242"/>
      <c r="C31" s="242"/>
      <c r="D31" s="242"/>
      <c r="E31" s="242"/>
      <c r="F31" s="242"/>
      <c r="G31" s="242"/>
      <c r="H31" s="242"/>
      <c r="I31" s="242"/>
    </row>
    <row r="32" spans="1:9">
      <c r="A32" s="242"/>
      <c r="B32" s="243"/>
      <c r="C32" s="242"/>
      <c r="D32" s="242"/>
      <c r="E32" s="242"/>
      <c r="F32" s="242"/>
      <c r="G32" s="242"/>
      <c r="H32" s="242"/>
      <c r="I32" s="242"/>
    </row>
    <row r="36" spans="1:2">
      <c r="B36" s="241"/>
    </row>
    <row r="38" spans="1:2" ht="15">
      <c r="A38" s="288" t="s">
        <v>431</v>
      </c>
    </row>
    <row r="40" spans="1:2">
      <c r="A40" s="289" t="s">
        <v>349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tabSelected="1" topLeftCell="A11" zoomScale="90" zoomScaleNormal="90" workbookViewId="0">
      <selection activeCell="B24" sqref="B24:F25"/>
    </sheetView>
  </sheetViews>
  <sheetFormatPr defaultRowHeight="13.9"/>
  <cols>
    <col min="1" max="1" width="66.7109375" style="21" customWidth="1"/>
    <col min="2" max="2" width="21.28515625" style="21" customWidth="1"/>
    <col min="3" max="5" width="10" style="21" bestFit="1" customWidth="1"/>
    <col min="6" max="182" width="9.28515625" style="21"/>
    <col min="183" max="183" width="63.7109375" style="21" customWidth="1"/>
    <col min="184" max="216" width="9.28515625" style="21"/>
    <col min="217" max="217" width="63.7109375" style="21" customWidth="1"/>
    <col min="218" max="438" width="9.28515625" style="21"/>
    <col min="439" max="439" width="63.7109375" style="21" customWidth="1"/>
    <col min="440" max="472" width="9.28515625" style="21"/>
    <col min="473" max="473" width="63.7109375" style="21" customWidth="1"/>
    <col min="474" max="694" width="9.28515625" style="21"/>
    <col min="695" max="695" width="63.7109375" style="21" customWidth="1"/>
    <col min="696" max="728" width="9.28515625" style="21"/>
    <col min="729" max="729" width="63.7109375" style="21" customWidth="1"/>
    <col min="730" max="950" width="9.28515625" style="21"/>
    <col min="951" max="951" width="63.7109375" style="21" customWidth="1"/>
    <col min="952" max="984" width="9.28515625" style="21"/>
    <col min="985" max="985" width="63.7109375" style="21" customWidth="1"/>
    <col min="986" max="1206" width="9.28515625" style="21"/>
    <col min="1207" max="1207" width="63.7109375" style="21" customWidth="1"/>
    <col min="1208" max="1240" width="9.28515625" style="21"/>
    <col min="1241" max="1241" width="63.7109375" style="21" customWidth="1"/>
    <col min="1242" max="1462" width="9.28515625" style="21"/>
    <col min="1463" max="1463" width="63.7109375" style="21" customWidth="1"/>
    <col min="1464" max="1496" width="9.28515625" style="21"/>
    <col min="1497" max="1497" width="63.7109375" style="21" customWidth="1"/>
    <col min="1498" max="1718" width="9.28515625" style="21"/>
    <col min="1719" max="1719" width="63.7109375" style="21" customWidth="1"/>
    <col min="1720" max="1752" width="9.28515625" style="21"/>
    <col min="1753" max="1753" width="63.7109375" style="21" customWidth="1"/>
    <col min="1754" max="1974" width="9.28515625" style="21"/>
    <col min="1975" max="1975" width="63.7109375" style="21" customWidth="1"/>
    <col min="1976" max="2008" width="9.28515625" style="21"/>
    <col min="2009" max="2009" width="63.7109375" style="21" customWidth="1"/>
    <col min="2010" max="2230" width="9.28515625" style="21"/>
    <col min="2231" max="2231" width="63.7109375" style="21" customWidth="1"/>
    <col min="2232" max="2264" width="9.28515625" style="21"/>
    <col min="2265" max="2265" width="63.7109375" style="21" customWidth="1"/>
    <col min="2266" max="2486" width="9.28515625" style="21"/>
    <col min="2487" max="2487" width="63.7109375" style="21" customWidth="1"/>
    <col min="2488" max="2520" width="9.28515625" style="21"/>
    <col min="2521" max="2521" width="63.7109375" style="21" customWidth="1"/>
    <col min="2522" max="2742" width="9.28515625" style="21"/>
    <col min="2743" max="2743" width="63.7109375" style="21" customWidth="1"/>
    <col min="2744" max="2776" width="9.28515625" style="21"/>
    <col min="2777" max="2777" width="63.7109375" style="21" customWidth="1"/>
    <col min="2778" max="2998" width="9.28515625" style="21"/>
    <col min="2999" max="2999" width="63.7109375" style="21" customWidth="1"/>
    <col min="3000" max="3032" width="9.28515625" style="21"/>
    <col min="3033" max="3033" width="63.7109375" style="21" customWidth="1"/>
    <col min="3034" max="3254" width="9.28515625" style="21"/>
    <col min="3255" max="3255" width="63.7109375" style="21" customWidth="1"/>
    <col min="3256" max="3288" width="9.28515625" style="21"/>
    <col min="3289" max="3289" width="63.7109375" style="21" customWidth="1"/>
    <col min="3290" max="3510" width="9.28515625" style="21"/>
    <col min="3511" max="3511" width="63.7109375" style="21" customWidth="1"/>
    <col min="3512" max="3544" width="9.28515625" style="21"/>
    <col min="3545" max="3545" width="63.7109375" style="21" customWidth="1"/>
    <col min="3546" max="3766" width="9.28515625" style="21"/>
    <col min="3767" max="3767" width="63.7109375" style="21" customWidth="1"/>
    <col min="3768" max="3800" width="9.28515625" style="21"/>
    <col min="3801" max="3801" width="63.7109375" style="21" customWidth="1"/>
    <col min="3802" max="4022" width="9.28515625" style="21"/>
    <col min="4023" max="4023" width="63.7109375" style="21" customWidth="1"/>
    <col min="4024" max="4056" width="9.28515625" style="21"/>
    <col min="4057" max="4057" width="63.7109375" style="21" customWidth="1"/>
    <col min="4058" max="4278" width="9.28515625" style="21"/>
    <col min="4279" max="4279" width="63.7109375" style="21" customWidth="1"/>
    <col min="4280" max="4312" width="9.28515625" style="21"/>
    <col min="4313" max="4313" width="63.7109375" style="21" customWidth="1"/>
    <col min="4314" max="4534" width="9.28515625" style="21"/>
    <col min="4535" max="4535" width="63.7109375" style="21" customWidth="1"/>
    <col min="4536" max="4568" width="9.28515625" style="21"/>
    <col min="4569" max="4569" width="63.7109375" style="21" customWidth="1"/>
    <col min="4570" max="4790" width="9.28515625" style="21"/>
    <col min="4791" max="4791" width="63.7109375" style="21" customWidth="1"/>
    <col min="4792" max="4824" width="9.28515625" style="21"/>
    <col min="4825" max="4825" width="63.7109375" style="21" customWidth="1"/>
    <col min="4826" max="5046" width="9.28515625" style="21"/>
    <col min="5047" max="5047" width="63.7109375" style="21" customWidth="1"/>
    <col min="5048" max="5080" width="9.28515625" style="21"/>
    <col min="5081" max="5081" width="63.7109375" style="21" customWidth="1"/>
    <col min="5082" max="5302" width="9.28515625" style="21"/>
    <col min="5303" max="5303" width="63.7109375" style="21" customWidth="1"/>
    <col min="5304" max="5336" width="9.28515625" style="21"/>
    <col min="5337" max="5337" width="63.7109375" style="21" customWidth="1"/>
    <col min="5338" max="5558" width="9.28515625" style="21"/>
    <col min="5559" max="5559" width="63.7109375" style="21" customWidth="1"/>
    <col min="5560" max="5592" width="9.28515625" style="21"/>
    <col min="5593" max="5593" width="63.7109375" style="21" customWidth="1"/>
    <col min="5594" max="5814" width="9.28515625" style="21"/>
    <col min="5815" max="5815" width="63.7109375" style="21" customWidth="1"/>
    <col min="5816" max="5848" width="9.28515625" style="21"/>
    <col min="5849" max="5849" width="63.7109375" style="21" customWidth="1"/>
    <col min="5850" max="6070" width="9.28515625" style="21"/>
    <col min="6071" max="6071" width="63.7109375" style="21" customWidth="1"/>
    <col min="6072" max="6104" width="9.28515625" style="21"/>
    <col min="6105" max="6105" width="63.7109375" style="21" customWidth="1"/>
    <col min="6106" max="6326" width="9.28515625" style="21"/>
    <col min="6327" max="6327" width="63.7109375" style="21" customWidth="1"/>
    <col min="6328" max="6360" width="9.28515625" style="21"/>
    <col min="6361" max="6361" width="63.7109375" style="21" customWidth="1"/>
    <col min="6362" max="6582" width="9.28515625" style="21"/>
    <col min="6583" max="6583" width="63.7109375" style="21" customWidth="1"/>
    <col min="6584" max="6616" width="9.28515625" style="21"/>
    <col min="6617" max="6617" width="63.7109375" style="21" customWidth="1"/>
    <col min="6618" max="6838" width="9.28515625" style="21"/>
    <col min="6839" max="6839" width="63.7109375" style="21" customWidth="1"/>
    <col min="6840" max="6872" width="9.28515625" style="21"/>
    <col min="6873" max="6873" width="63.7109375" style="21" customWidth="1"/>
    <col min="6874" max="7094" width="9.28515625" style="21"/>
    <col min="7095" max="7095" width="63.7109375" style="21" customWidth="1"/>
    <col min="7096" max="7128" width="9.28515625" style="21"/>
    <col min="7129" max="7129" width="63.7109375" style="21" customWidth="1"/>
    <col min="7130" max="7350" width="9.28515625" style="21"/>
    <col min="7351" max="7351" width="63.7109375" style="21" customWidth="1"/>
    <col min="7352" max="7384" width="9.28515625" style="21"/>
    <col min="7385" max="7385" width="63.7109375" style="21" customWidth="1"/>
    <col min="7386" max="7606" width="9.28515625" style="21"/>
    <col min="7607" max="7607" width="63.7109375" style="21" customWidth="1"/>
    <col min="7608" max="7640" width="9.28515625" style="21"/>
    <col min="7641" max="7641" width="63.7109375" style="21" customWidth="1"/>
    <col min="7642" max="7862" width="9.28515625" style="21"/>
    <col min="7863" max="7863" width="63.7109375" style="21" customWidth="1"/>
    <col min="7864" max="7896" width="9.28515625" style="21"/>
    <col min="7897" max="7897" width="63.7109375" style="21" customWidth="1"/>
    <col min="7898" max="8118" width="9.28515625" style="21"/>
    <col min="8119" max="8119" width="63.7109375" style="21" customWidth="1"/>
    <col min="8120" max="8152" width="9.28515625" style="21"/>
    <col min="8153" max="8153" width="63.7109375" style="21" customWidth="1"/>
    <col min="8154" max="8374" width="9.28515625" style="21"/>
    <col min="8375" max="8375" width="63.7109375" style="21" customWidth="1"/>
    <col min="8376" max="8408" width="9.28515625" style="21"/>
    <col min="8409" max="8409" width="63.7109375" style="21" customWidth="1"/>
    <col min="8410" max="8630" width="9.28515625" style="21"/>
    <col min="8631" max="8631" width="63.7109375" style="21" customWidth="1"/>
    <col min="8632" max="8664" width="9.28515625" style="21"/>
    <col min="8665" max="8665" width="63.7109375" style="21" customWidth="1"/>
    <col min="8666" max="8886" width="9.28515625" style="21"/>
    <col min="8887" max="8887" width="63.7109375" style="21" customWidth="1"/>
    <col min="8888" max="8920" width="9.28515625" style="21"/>
    <col min="8921" max="8921" width="63.7109375" style="21" customWidth="1"/>
    <col min="8922" max="9142" width="9.28515625" style="21"/>
    <col min="9143" max="9143" width="63.7109375" style="21" customWidth="1"/>
    <col min="9144" max="9176" width="9.28515625" style="21"/>
    <col min="9177" max="9177" width="63.7109375" style="21" customWidth="1"/>
    <col min="9178" max="9398" width="9.28515625" style="21"/>
    <col min="9399" max="9399" width="63.7109375" style="21" customWidth="1"/>
    <col min="9400" max="9432" width="9.28515625" style="21"/>
    <col min="9433" max="9433" width="63.7109375" style="21" customWidth="1"/>
    <col min="9434" max="9654" width="9.28515625" style="21"/>
    <col min="9655" max="9655" width="63.7109375" style="21" customWidth="1"/>
    <col min="9656" max="9688" width="9.28515625" style="21"/>
    <col min="9689" max="9689" width="63.7109375" style="21" customWidth="1"/>
    <col min="9690" max="9910" width="9.28515625" style="21"/>
    <col min="9911" max="9911" width="63.7109375" style="21" customWidth="1"/>
    <col min="9912" max="9944" width="9.28515625" style="21"/>
    <col min="9945" max="9945" width="63.7109375" style="21" customWidth="1"/>
    <col min="9946" max="10166" width="9.28515625" style="21"/>
    <col min="10167" max="10167" width="63.7109375" style="21" customWidth="1"/>
    <col min="10168" max="10200" width="9.28515625" style="21"/>
    <col min="10201" max="10201" width="63.7109375" style="21" customWidth="1"/>
    <col min="10202" max="10422" width="9.28515625" style="21"/>
    <col min="10423" max="10423" width="63.7109375" style="21" customWidth="1"/>
    <col min="10424" max="10456" width="9.28515625" style="21"/>
    <col min="10457" max="10457" width="63.7109375" style="21" customWidth="1"/>
    <col min="10458" max="10678" width="9.28515625" style="21"/>
    <col min="10679" max="10679" width="63.7109375" style="21" customWidth="1"/>
    <col min="10680" max="10712" width="9.28515625" style="21"/>
    <col min="10713" max="10713" width="63.7109375" style="21" customWidth="1"/>
    <col min="10714" max="10934" width="9.28515625" style="21"/>
    <col min="10935" max="10935" width="63.7109375" style="21" customWidth="1"/>
    <col min="10936" max="10968" width="9.28515625" style="21"/>
    <col min="10969" max="10969" width="63.7109375" style="21" customWidth="1"/>
    <col min="10970" max="11190" width="9.28515625" style="21"/>
    <col min="11191" max="11191" width="63.7109375" style="21" customWidth="1"/>
    <col min="11192" max="11224" width="9.28515625" style="21"/>
    <col min="11225" max="11225" width="63.7109375" style="21" customWidth="1"/>
    <col min="11226" max="11446" width="9.28515625" style="21"/>
    <col min="11447" max="11447" width="63.7109375" style="21" customWidth="1"/>
    <col min="11448" max="11480" width="9.28515625" style="21"/>
    <col min="11481" max="11481" width="63.7109375" style="21" customWidth="1"/>
    <col min="11482" max="11702" width="9.28515625" style="21"/>
    <col min="11703" max="11703" width="63.7109375" style="21" customWidth="1"/>
    <col min="11704" max="11736" width="9.28515625" style="21"/>
    <col min="11737" max="11737" width="63.7109375" style="21" customWidth="1"/>
    <col min="11738" max="11958" width="9.28515625" style="21"/>
    <col min="11959" max="11959" width="63.7109375" style="21" customWidth="1"/>
    <col min="11960" max="11992" width="9.28515625" style="21"/>
    <col min="11993" max="11993" width="63.7109375" style="21" customWidth="1"/>
    <col min="11994" max="12214" width="9.28515625" style="21"/>
    <col min="12215" max="12215" width="63.7109375" style="21" customWidth="1"/>
    <col min="12216" max="12248" width="9.28515625" style="21"/>
    <col min="12249" max="12249" width="63.7109375" style="21" customWidth="1"/>
    <col min="12250" max="12470" width="9.28515625" style="21"/>
    <col min="12471" max="12471" width="63.7109375" style="21" customWidth="1"/>
    <col min="12472" max="12504" width="9.28515625" style="21"/>
    <col min="12505" max="12505" width="63.7109375" style="21" customWidth="1"/>
    <col min="12506" max="12726" width="9.28515625" style="21"/>
    <col min="12727" max="12727" width="63.7109375" style="21" customWidth="1"/>
    <col min="12728" max="12760" width="9.28515625" style="21"/>
    <col min="12761" max="12761" width="63.7109375" style="21" customWidth="1"/>
    <col min="12762" max="12982" width="9.28515625" style="21"/>
    <col min="12983" max="12983" width="63.7109375" style="21" customWidth="1"/>
    <col min="12984" max="13016" width="9.28515625" style="21"/>
    <col min="13017" max="13017" width="63.7109375" style="21" customWidth="1"/>
    <col min="13018" max="13238" width="9.28515625" style="21"/>
    <col min="13239" max="13239" width="63.7109375" style="21" customWidth="1"/>
    <col min="13240" max="13272" width="9.28515625" style="21"/>
    <col min="13273" max="13273" width="63.7109375" style="21" customWidth="1"/>
    <col min="13274" max="13494" width="9.28515625" style="21"/>
    <col min="13495" max="13495" width="63.7109375" style="21" customWidth="1"/>
    <col min="13496" max="13528" width="9.28515625" style="21"/>
    <col min="13529" max="13529" width="63.7109375" style="21" customWidth="1"/>
    <col min="13530" max="13750" width="9.28515625" style="21"/>
    <col min="13751" max="13751" width="63.7109375" style="21" customWidth="1"/>
    <col min="13752" max="13784" width="9.28515625" style="21"/>
    <col min="13785" max="13785" width="63.7109375" style="21" customWidth="1"/>
    <col min="13786" max="14006" width="9.28515625" style="21"/>
    <col min="14007" max="14007" width="63.7109375" style="21" customWidth="1"/>
    <col min="14008" max="14040" width="9.28515625" style="21"/>
    <col min="14041" max="14041" width="63.7109375" style="21" customWidth="1"/>
    <col min="14042" max="14262" width="9.28515625" style="21"/>
    <col min="14263" max="14263" width="63.7109375" style="21" customWidth="1"/>
    <col min="14264" max="14296" width="9.28515625" style="21"/>
    <col min="14297" max="14297" width="63.7109375" style="21" customWidth="1"/>
    <col min="14298" max="14518" width="9.28515625" style="21"/>
    <col min="14519" max="14519" width="63.7109375" style="21" customWidth="1"/>
    <col min="14520" max="14552" width="9.28515625" style="21"/>
    <col min="14553" max="14553" width="63.7109375" style="21" customWidth="1"/>
    <col min="14554" max="14774" width="9.28515625" style="21"/>
    <col min="14775" max="14775" width="63.7109375" style="21" customWidth="1"/>
    <col min="14776" max="14808" width="9.28515625" style="21"/>
    <col min="14809" max="14809" width="63.7109375" style="21" customWidth="1"/>
    <col min="14810" max="15030" width="9.28515625" style="21"/>
    <col min="15031" max="15031" width="63.7109375" style="21" customWidth="1"/>
    <col min="15032" max="15064" width="9.28515625" style="21"/>
    <col min="15065" max="15065" width="63.7109375" style="21" customWidth="1"/>
    <col min="15066" max="15286" width="9.28515625" style="21"/>
    <col min="15287" max="15287" width="63.7109375" style="21" customWidth="1"/>
    <col min="15288" max="15320" width="9.28515625" style="21"/>
    <col min="15321" max="15321" width="63.7109375" style="21" customWidth="1"/>
    <col min="15322" max="15542" width="9.28515625" style="21"/>
    <col min="15543" max="15543" width="63.7109375" style="21" customWidth="1"/>
    <col min="15544" max="15576" width="9.28515625" style="21"/>
    <col min="15577" max="15577" width="63.7109375" style="21" customWidth="1"/>
    <col min="15578" max="15798" width="9.28515625" style="21"/>
    <col min="15799" max="15799" width="63.7109375" style="21" customWidth="1"/>
    <col min="15800" max="15832" width="9.28515625" style="21"/>
    <col min="15833" max="15833" width="63.7109375" style="21" customWidth="1"/>
    <col min="15834" max="16054" width="9.28515625" style="21"/>
    <col min="16055" max="16055" width="63.7109375" style="21" customWidth="1"/>
    <col min="16056" max="16088" width="9.28515625" style="21"/>
    <col min="16089" max="16089" width="63.7109375" style="21" customWidth="1"/>
    <col min="16090" max="16310" width="9.28515625" style="21"/>
    <col min="16311" max="16311" width="63.7109375" style="21" customWidth="1"/>
    <col min="16312" max="16349" width="9.28515625" style="21"/>
    <col min="16350" max="16384" width="9.28515625" style="21" customWidth="1"/>
  </cols>
  <sheetData>
    <row r="1" spans="1:5" s="33" customFormat="1" ht="12.75" customHeight="1">
      <c r="A1" s="33" t="s">
        <v>42</v>
      </c>
      <c r="C1" s="325"/>
    </row>
    <row r="2" spans="1:5" s="33" customFormat="1" ht="12.75" customHeight="1">
      <c r="A2" s="54"/>
      <c r="B2" s="54"/>
      <c r="C2" s="325"/>
    </row>
    <row r="3" spans="1:5" s="33" customFormat="1" ht="12.75" customHeight="1">
      <c r="A3" s="54"/>
      <c r="B3" s="54">
        <v>2010</v>
      </c>
      <c r="C3" s="55">
        <v>2014</v>
      </c>
      <c r="D3" s="55">
        <v>2015</v>
      </c>
      <c r="E3" s="55">
        <v>2016</v>
      </c>
    </row>
    <row r="4" spans="1:5" s="33" customFormat="1" ht="12.75" customHeight="1"/>
    <row r="5" spans="1:5" ht="14.65">
      <c r="A5" s="17" t="s">
        <v>43</v>
      </c>
      <c r="B5" s="338">
        <v>1.6512599107345944</v>
      </c>
      <c r="C5" s="56">
        <v>2.1591042536892453</v>
      </c>
      <c r="D5" s="56">
        <v>2.2430210121108107</v>
      </c>
      <c r="E5" s="56">
        <v>2.0955403111809123</v>
      </c>
    </row>
    <row r="7" spans="1:5" ht="14.65">
      <c r="A7" s="17" t="s">
        <v>44</v>
      </c>
      <c r="B7" s="338">
        <v>5.2565707133917403</v>
      </c>
      <c r="C7" s="56">
        <v>5.2000618084110943</v>
      </c>
      <c r="D7" s="56">
        <v>5.2435862445414845</v>
      </c>
      <c r="E7" s="56">
        <v>5.2175888529886922</v>
      </c>
    </row>
    <row r="9" spans="1:5" ht="12.6" customHeight="1">
      <c r="A9" s="17" t="s">
        <v>45</v>
      </c>
      <c r="B9" s="17"/>
    </row>
    <row r="10" spans="1:5" ht="16.5" customHeight="1">
      <c r="A10" s="57" t="s">
        <v>46</v>
      </c>
      <c r="B10" s="339">
        <v>58299.384992830448</v>
      </c>
      <c r="C10" s="59">
        <v>60405.106919966696</v>
      </c>
      <c r="D10" s="59">
        <v>61108.650040938868</v>
      </c>
      <c r="E10" s="59">
        <v>61891.891323371034</v>
      </c>
    </row>
    <row r="11" spans="1:5" s="56" customFormat="1" ht="16.5" customHeight="1">
      <c r="A11" s="56" t="s">
        <v>47</v>
      </c>
      <c r="B11" s="138">
        <v>24530.983916745503</v>
      </c>
      <c r="C11" s="59">
        <v>30030.953363598845</v>
      </c>
      <c r="D11" s="59">
        <v>29339.866623292131</v>
      </c>
      <c r="E11" s="59">
        <v>29034.026769875825</v>
      </c>
    </row>
    <row r="12" spans="1:5" s="56" customFormat="1" ht="16.5" customHeight="1">
      <c r="A12" s="56" t="s">
        <v>48</v>
      </c>
      <c r="B12" s="138">
        <v>58246.499275712216</v>
      </c>
      <c r="C12" s="59">
        <v>60021.636408853519</v>
      </c>
      <c r="D12" s="59">
        <v>63959.077380952382</v>
      </c>
      <c r="E12" s="59">
        <v>67802.268244575927</v>
      </c>
    </row>
    <row r="13" spans="1:5" s="56" customFormat="1" ht="12.75" customHeight="1"/>
    <row r="14" spans="1:5" ht="14.65">
      <c r="A14" s="17" t="s">
        <v>49</v>
      </c>
      <c r="B14" s="17"/>
    </row>
    <row r="15" spans="1:5" ht="12.75" customHeight="1">
      <c r="A15" s="28" t="s">
        <v>50</v>
      </c>
      <c r="B15" s="378">
        <v>1.5</v>
      </c>
      <c r="C15" s="379">
        <v>0.2</v>
      </c>
      <c r="D15" s="379">
        <v>0.1</v>
      </c>
      <c r="E15" s="379">
        <v>-0.1</v>
      </c>
    </row>
    <row r="16" spans="1:5" ht="12.75" customHeight="1">
      <c r="A16" s="28" t="s">
        <v>51</v>
      </c>
      <c r="B16" s="378">
        <v>0.2</v>
      </c>
      <c r="C16" s="379">
        <v>0.1</v>
      </c>
      <c r="D16" s="379">
        <v>1.1000000000000001</v>
      </c>
      <c r="E16" s="379">
        <v>0.2</v>
      </c>
    </row>
    <row r="17" spans="1:5" ht="13.15">
      <c r="A17" s="54"/>
      <c r="B17" s="380"/>
      <c r="C17" s="380"/>
      <c r="D17" s="380"/>
      <c r="E17" s="380"/>
    </row>
    <row r="18" spans="1:5" ht="13.15">
      <c r="A18" s="33"/>
      <c r="B18" s="381"/>
      <c r="C18" s="381"/>
      <c r="D18" s="381"/>
      <c r="E18" s="381"/>
    </row>
    <row r="19" spans="1:5" ht="14.65">
      <c r="A19" s="58" t="s">
        <v>52</v>
      </c>
      <c r="B19" s="382"/>
      <c r="C19" s="383"/>
      <c r="D19" s="383"/>
      <c r="E19" s="383"/>
    </row>
    <row r="20" spans="1:5" ht="15">
      <c r="A20" s="58" t="s">
        <v>53</v>
      </c>
      <c r="B20" s="382"/>
      <c r="C20" s="383"/>
      <c r="D20" s="383"/>
      <c r="E20" s="383"/>
    </row>
    <row r="21" spans="1:5" ht="15">
      <c r="A21" s="58" t="s">
        <v>54</v>
      </c>
      <c r="B21" s="382"/>
      <c r="C21" s="383"/>
      <c r="D21" s="383"/>
      <c r="E21" s="383"/>
    </row>
    <row r="22" spans="1:5">
      <c r="B22" s="383"/>
      <c r="C22" s="383"/>
      <c r="D22" s="383"/>
      <c r="E22" s="383"/>
    </row>
    <row r="23" spans="1:5">
      <c r="A23" s="21" t="s">
        <v>55</v>
      </c>
      <c r="B23" s="383"/>
      <c r="C23" s="383"/>
      <c r="D23" s="383"/>
      <c r="E23" s="383"/>
    </row>
    <row r="24" spans="1:5" ht="12.75" customHeight="1">
      <c r="E24" s="38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9"/>
  <sheetViews>
    <sheetView topLeftCell="A7" zoomScale="80" zoomScaleNormal="80" workbookViewId="0">
      <selection activeCell="A33" sqref="A33:A35"/>
    </sheetView>
  </sheetViews>
  <sheetFormatPr defaultColWidth="10.7109375" defaultRowHeight="13.9"/>
  <cols>
    <col min="1" max="1" width="47.28515625" style="1" customWidth="1"/>
    <col min="2" max="2" width="12.7109375" style="1" customWidth="1"/>
    <col min="3" max="3" width="9.28515625" style="1" customWidth="1"/>
    <col min="4" max="4" width="10.28515625" style="1" customWidth="1"/>
    <col min="5" max="5" width="1.7109375" style="2" customWidth="1"/>
    <col min="6" max="6" width="12" style="2" customWidth="1"/>
    <col min="7" max="210" width="10.7109375" style="2"/>
    <col min="211" max="211" width="40.42578125" style="2" customWidth="1"/>
    <col min="212" max="212" width="12.5703125" style="2" customWidth="1"/>
    <col min="213" max="213" width="11.7109375" style="2" customWidth="1"/>
    <col min="214" max="214" width="10.7109375" style="2" customWidth="1"/>
    <col min="215" max="215" width="1.7109375" style="2" customWidth="1"/>
    <col min="216" max="216" width="14.7109375" style="2" customWidth="1"/>
    <col min="217" max="217" width="3.28515625" style="2" customWidth="1"/>
    <col min="218" max="236" width="10.7109375" style="2"/>
    <col min="237" max="237" width="47.28515625" style="2" customWidth="1"/>
    <col min="238" max="238" width="12.7109375" style="2" customWidth="1"/>
    <col min="239" max="239" width="9.28515625" style="2" customWidth="1"/>
    <col min="240" max="240" width="8.42578125" style="2" customWidth="1"/>
    <col min="241" max="241" width="1.7109375" style="2" customWidth="1"/>
    <col min="242" max="242" width="12" style="2" customWidth="1"/>
    <col min="243" max="466" width="10.7109375" style="2"/>
    <col min="467" max="467" width="40.42578125" style="2" customWidth="1"/>
    <col min="468" max="468" width="12.5703125" style="2" customWidth="1"/>
    <col min="469" max="469" width="11.7109375" style="2" customWidth="1"/>
    <col min="470" max="470" width="10.7109375" style="2" customWidth="1"/>
    <col min="471" max="471" width="1.7109375" style="2" customWidth="1"/>
    <col min="472" max="472" width="14.7109375" style="2" customWidth="1"/>
    <col min="473" max="473" width="3.28515625" style="2" customWidth="1"/>
    <col min="474" max="492" width="10.7109375" style="2"/>
    <col min="493" max="493" width="47.28515625" style="2" customWidth="1"/>
    <col min="494" max="494" width="12.7109375" style="2" customWidth="1"/>
    <col min="495" max="495" width="9.28515625" style="2" customWidth="1"/>
    <col min="496" max="496" width="8.42578125" style="2" customWidth="1"/>
    <col min="497" max="497" width="1.7109375" style="2" customWidth="1"/>
    <col min="498" max="498" width="12" style="2" customWidth="1"/>
    <col min="499" max="722" width="10.7109375" style="2"/>
    <col min="723" max="723" width="40.42578125" style="2" customWidth="1"/>
    <col min="724" max="724" width="12.5703125" style="2" customWidth="1"/>
    <col min="725" max="725" width="11.7109375" style="2" customWidth="1"/>
    <col min="726" max="726" width="10.7109375" style="2" customWidth="1"/>
    <col min="727" max="727" width="1.7109375" style="2" customWidth="1"/>
    <col min="728" max="728" width="14.7109375" style="2" customWidth="1"/>
    <col min="729" max="729" width="3.28515625" style="2" customWidth="1"/>
    <col min="730" max="748" width="10.7109375" style="2"/>
    <col min="749" max="749" width="47.28515625" style="2" customWidth="1"/>
    <col min="750" max="750" width="12.7109375" style="2" customWidth="1"/>
    <col min="751" max="751" width="9.28515625" style="2" customWidth="1"/>
    <col min="752" max="752" width="8.42578125" style="2" customWidth="1"/>
    <col min="753" max="753" width="1.7109375" style="2" customWidth="1"/>
    <col min="754" max="754" width="12" style="2" customWidth="1"/>
    <col min="755" max="978" width="10.7109375" style="2"/>
    <col min="979" max="979" width="40.42578125" style="2" customWidth="1"/>
    <col min="980" max="980" width="12.5703125" style="2" customWidth="1"/>
    <col min="981" max="981" width="11.7109375" style="2" customWidth="1"/>
    <col min="982" max="982" width="10.7109375" style="2" customWidth="1"/>
    <col min="983" max="983" width="1.7109375" style="2" customWidth="1"/>
    <col min="984" max="984" width="14.7109375" style="2" customWidth="1"/>
    <col min="985" max="985" width="3.28515625" style="2" customWidth="1"/>
    <col min="986" max="1004" width="10.7109375" style="2"/>
    <col min="1005" max="1005" width="47.28515625" style="2" customWidth="1"/>
    <col min="1006" max="1006" width="12.7109375" style="2" customWidth="1"/>
    <col min="1007" max="1007" width="9.28515625" style="2" customWidth="1"/>
    <col min="1008" max="1008" width="8.42578125" style="2" customWidth="1"/>
    <col min="1009" max="1009" width="1.7109375" style="2" customWidth="1"/>
    <col min="1010" max="1010" width="12" style="2" customWidth="1"/>
    <col min="1011" max="1234" width="10.7109375" style="2"/>
    <col min="1235" max="1235" width="40.42578125" style="2" customWidth="1"/>
    <col min="1236" max="1236" width="12.5703125" style="2" customWidth="1"/>
    <col min="1237" max="1237" width="11.7109375" style="2" customWidth="1"/>
    <col min="1238" max="1238" width="10.7109375" style="2" customWidth="1"/>
    <col min="1239" max="1239" width="1.7109375" style="2" customWidth="1"/>
    <col min="1240" max="1240" width="14.7109375" style="2" customWidth="1"/>
    <col min="1241" max="1241" width="3.28515625" style="2" customWidth="1"/>
    <col min="1242" max="1260" width="10.7109375" style="2"/>
    <col min="1261" max="1261" width="47.28515625" style="2" customWidth="1"/>
    <col min="1262" max="1262" width="12.7109375" style="2" customWidth="1"/>
    <col min="1263" max="1263" width="9.28515625" style="2" customWidth="1"/>
    <col min="1264" max="1264" width="8.42578125" style="2" customWidth="1"/>
    <col min="1265" max="1265" width="1.7109375" style="2" customWidth="1"/>
    <col min="1266" max="1266" width="12" style="2" customWidth="1"/>
    <col min="1267" max="1490" width="10.7109375" style="2"/>
    <col min="1491" max="1491" width="40.42578125" style="2" customWidth="1"/>
    <col min="1492" max="1492" width="12.5703125" style="2" customWidth="1"/>
    <col min="1493" max="1493" width="11.7109375" style="2" customWidth="1"/>
    <col min="1494" max="1494" width="10.7109375" style="2" customWidth="1"/>
    <col min="1495" max="1495" width="1.7109375" style="2" customWidth="1"/>
    <col min="1496" max="1496" width="14.7109375" style="2" customWidth="1"/>
    <col min="1497" max="1497" width="3.28515625" style="2" customWidth="1"/>
    <col min="1498" max="1516" width="10.7109375" style="2"/>
    <col min="1517" max="1517" width="47.28515625" style="2" customWidth="1"/>
    <col min="1518" max="1518" width="12.7109375" style="2" customWidth="1"/>
    <col min="1519" max="1519" width="9.28515625" style="2" customWidth="1"/>
    <col min="1520" max="1520" width="8.42578125" style="2" customWidth="1"/>
    <col min="1521" max="1521" width="1.7109375" style="2" customWidth="1"/>
    <col min="1522" max="1522" width="12" style="2" customWidth="1"/>
    <col min="1523" max="1746" width="10.7109375" style="2"/>
    <col min="1747" max="1747" width="40.42578125" style="2" customWidth="1"/>
    <col min="1748" max="1748" width="12.5703125" style="2" customWidth="1"/>
    <col min="1749" max="1749" width="11.7109375" style="2" customWidth="1"/>
    <col min="1750" max="1750" width="10.7109375" style="2" customWidth="1"/>
    <col min="1751" max="1751" width="1.7109375" style="2" customWidth="1"/>
    <col min="1752" max="1752" width="14.7109375" style="2" customWidth="1"/>
    <col min="1753" max="1753" width="3.28515625" style="2" customWidth="1"/>
    <col min="1754" max="1772" width="10.7109375" style="2"/>
    <col min="1773" max="1773" width="47.28515625" style="2" customWidth="1"/>
    <col min="1774" max="1774" width="12.7109375" style="2" customWidth="1"/>
    <col min="1775" max="1775" width="9.28515625" style="2" customWidth="1"/>
    <col min="1776" max="1776" width="8.42578125" style="2" customWidth="1"/>
    <col min="1777" max="1777" width="1.7109375" style="2" customWidth="1"/>
    <col min="1778" max="1778" width="12" style="2" customWidth="1"/>
    <col min="1779" max="2002" width="10.7109375" style="2"/>
    <col min="2003" max="2003" width="40.42578125" style="2" customWidth="1"/>
    <col min="2004" max="2004" width="12.5703125" style="2" customWidth="1"/>
    <col min="2005" max="2005" width="11.7109375" style="2" customWidth="1"/>
    <col min="2006" max="2006" width="10.7109375" style="2" customWidth="1"/>
    <col min="2007" max="2007" width="1.7109375" style="2" customWidth="1"/>
    <col min="2008" max="2008" width="14.7109375" style="2" customWidth="1"/>
    <col min="2009" max="2009" width="3.28515625" style="2" customWidth="1"/>
    <col min="2010" max="2028" width="10.7109375" style="2"/>
    <col min="2029" max="2029" width="47.28515625" style="2" customWidth="1"/>
    <col min="2030" max="2030" width="12.7109375" style="2" customWidth="1"/>
    <col min="2031" max="2031" width="9.28515625" style="2" customWidth="1"/>
    <col min="2032" max="2032" width="8.42578125" style="2" customWidth="1"/>
    <col min="2033" max="2033" width="1.7109375" style="2" customWidth="1"/>
    <col min="2034" max="2034" width="12" style="2" customWidth="1"/>
    <col min="2035" max="2258" width="10.7109375" style="2"/>
    <col min="2259" max="2259" width="40.42578125" style="2" customWidth="1"/>
    <col min="2260" max="2260" width="12.5703125" style="2" customWidth="1"/>
    <col min="2261" max="2261" width="11.7109375" style="2" customWidth="1"/>
    <col min="2262" max="2262" width="10.7109375" style="2" customWidth="1"/>
    <col min="2263" max="2263" width="1.7109375" style="2" customWidth="1"/>
    <col min="2264" max="2264" width="14.7109375" style="2" customWidth="1"/>
    <col min="2265" max="2265" width="3.28515625" style="2" customWidth="1"/>
    <col min="2266" max="2284" width="10.7109375" style="2"/>
    <col min="2285" max="2285" width="47.28515625" style="2" customWidth="1"/>
    <col min="2286" max="2286" width="12.7109375" style="2" customWidth="1"/>
    <col min="2287" max="2287" width="9.28515625" style="2" customWidth="1"/>
    <col min="2288" max="2288" width="8.42578125" style="2" customWidth="1"/>
    <col min="2289" max="2289" width="1.7109375" style="2" customWidth="1"/>
    <col min="2290" max="2290" width="12" style="2" customWidth="1"/>
    <col min="2291" max="2514" width="10.7109375" style="2"/>
    <col min="2515" max="2515" width="40.42578125" style="2" customWidth="1"/>
    <col min="2516" max="2516" width="12.5703125" style="2" customWidth="1"/>
    <col min="2517" max="2517" width="11.7109375" style="2" customWidth="1"/>
    <col min="2518" max="2518" width="10.7109375" style="2" customWidth="1"/>
    <col min="2519" max="2519" width="1.7109375" style="2" customWidth="1"/>
    <col min="2520" max="2520" width="14.7109375" style="2" customWidth="1"/>
    <col min="2521" max="2521" width="3.28515625" style="2" customWidth="1"/>
    <col min="2522" max="2540" width="10.7109375" style="2"/>
    <col min="2541" max="2541" width="47.28515625" style="2" customWidth="1"/>
    <col min="2542" max="2542" width="12.7109375" style="2" customWidth="1"/>
    <col min="2543" max="2543" width="9.28515625" style="2" customWidth="1"/>
    <col min="2544" max="2544" width="8.42578125" style="2" customWidth="1"/>
    <col min="2545" max="2545" width="1.7109375" style="2" customWidth="1"/>
    <col min="2546" max="2546" width="12" style="2" customWidth="1"/>
    <col min="2547" max="2770" width="10.7109375" style="2"/>
    <col min="2771" max="2771" width="40.42578125" style="2" customWidth="1"/>
    <col min="2772" max="2772" width="12.5703125" style="2" customWidth="1"/>
    <col min="2773" max="2773" width="11.7109375" style="2" customWidth="1"/>
    <col min="2774" max="2774" width="10.7109375" style="2" customWidth="1"/>
    <col min="2775" max="2775" width="1.7109375" style="2" customWidth="1"/>
    <col min="2776" max="2776" width="14.7109375" style="2" customWidth="1"/>
    <col min="2777" max="2777" width="3.28515625" style="2" customWidth="1"/>
    <col min="2778" max="2796" width="10.7109375" style="2"/>
    <col min="2797" max="2797" width="47.28515625" style="2" customWidth="1"/>
    <col min="2798" max="2798" width="12.7109375" style="2" customWidth="1"/>
    <col min="2799" max="2799" width="9.28515625" style="2" customWidth="1"/>
    <col min="2800" max="2800" width="8.42578125" style="2" customWidth="1"/>
    <col min="2801" max="2801" width="1.7109375" style="2" customWidth="1"/>
    <col min="2802" max="2802" width="12" style="2" customWidth="1"/>
    <col min="2803" max="3026" width="10.7109375" style="2"/>
    <col min="3027" max="3027" width="40.42578125" style="2" customWidth="1"/>
    <col min="3028" max="3028" width="12.5703125" style="2" customWidth="1"/>
    <col min="3029" max="3029" width="11.7109375" style="2" customWidth="1"/>
    <col min="3030" max="3030" width="10.7109375" style="2" customWidth="1"/>
    <col min="3031" max="3031" width="1.7109375" style="2" customWidth="1"/>
    <col min="3032" max="3032" width="14.7109375" style="2" customWidth="1"/>
    <col min="3033" max="3033" width="3.28515625" style="2" customWidth="1"/>
    <col min="3034" max="3052" width="10.7109375" style="2"/>
    <col min="3053" max="3053" width="47.28515625" style="2" customWidth="1"/>
    <col min="3054" max="3054" width="12.7109375" style="2" customWidth="1"/>
    <col min="3055" max="3055" width="9.28515625" style="2" customWidth="1"/>
    <col min="3056" max="3056" width="8.42578125" style="2" customWidth="1"/>
    <col min="3057" max="3057" width="1.7109375" style="2" customWidth="1"/>
    <col min="3058" max="3058" width="12" style="2" customWidth="1"/>
    <col min="3059" max="3282" width="10.7109375" style="2"/>
    <col min="3283" max="3283" width="40.42578125" style="2" customWidth="1"/>
    <col min="3284" max="3284" width="12.5703125" style="2" customWidth="1"/>
    <col min="3285" max="3285" width="11.7109375" style="2" customWidth="1"/>
    <col min="3286" max="3286" width="10.7109375" style="2" customWidth="1"/>
    <col min="3287" max="3287" width="1.7109375" style="2" customWidth="1"/>
    <col min="3288" max="3288" width="14.7109375" style="2" customWidth="1"/>
    <col min="3289" max="3289" width="3.28515625" style="2" customWidth="1"/>
    <col min="3290" max="3308" width="10.7109375" style="2"/>
    <col min="3309" max="3309" width="47.28515625" style="2" customWidth="1"/>
    <col min="3310" max="3310" width="12.7109375" style="2" customWidth="1"/>
    <col min="3311" max="3311" width="9.28515625" style="2" customWidth="1"/>
    <col min="3312" max="3312" width="8.42578125" style="2" customWidth="1"/>
    <col min="3313" max="3313" width="1.7109375" style="2" customWidth="1"/>
    <col min="3314" max="3314" width="12" style="2" customWidth="1"/>
    <col min="3315" max="3538" width="10.7109375" style="2"/>
    <col min="3539" max="3539" width="40.42578125" style="2" customWidth="1"/>
    <col min="3540" max="3540" width="12.5703125" style="2" customWidth="1"/>
    <col min="3541" max="3541" width="11.7109375" style="2" customWidth="1"/>
    <col min="3542" max="3542" width="10.7109375" style="2" customWidth="1"/>
    <col min="3543" max="3543" width="1.7109375" style="2" customWidth="1"/>
    <col min="3544" max="3544" width="14.7109375" style="2" customWidth="1"/>
    <col min="3545" max="3545" width="3.28515625" style="2" customWidth="1"/>
    <col min="3546" max="3564" width="10.7109375" style="2"/>
    <col min="3565" max="3565" width="47.28515625" style="2" customWidth="1"/>
    <col min="3566" max="3566" width="12.7109375" style="2" customWidth="1"/>
    <col min="3567" max="3567" width="9.28515625" style="2" customWidth="1"/>
    <col min="3568" max="3568" width="8.42578125" style="2" customWidth="1"/>
    <col min="3569" max="3569" width="1.7109375" style="2" customWidth="1"/>
    <col min="3570" max="3570" width="12" style="2" customWidth="1"/>
    <col min="3571" max="3794" width="10.7109375" style="2"/>
    <col min="3795" max="3795" width="40.42578125" style="2" customWidth="1"/>
    <col min="3796" max="3796" width="12.5703125" style="2" customWidth="1"/>
    <col min="3797" max="3797" width="11.7109375" style="2" customWidth="1"/>
    <col min="3798" max="3798" width="10.7109375" style="2" customWidth="1"/>
    <col min="3799" max="3799" width="1.7109375" style="2" customWidth="1"/>
    <col min="3800" max="3800" width="14.7109375" style="2" customWidth="1"/>
    <col min="3801" max="3801" width="3.28515625" style="2" customWidth="1"/>
    <col min="3802" max="3820" width="10.7109375" style="2"/>
    <col min="3821" max="3821" width="47.28515625" style="2" customWidth="1"/>
    <col min="3822" max="3822" width="12.7109375" style="2" customWidth="1"/>
    <col min="3823" max="3823" width="9.28515625" style="2" customWidth="1"/>
    <col min="3824" max="3824" width="8.42578125" style="2" customWidth="1"/>
    <col min="3825" max="3825" width="1.7109375" style="2" customWidth="1"/>
    <col min="3826" max="3826" width="12" style="2" customWidth="1"/>
    <col min="3827" max="4050" width="10.7109375" style="2"/>
    <col min="4051" max="4051" width="40.42578125" style="2" customWidth="1"/>
    <col min="4052" max="4052" width="12.5703125" style="2" customWidth="1"/>
    <col min="4053" max="4053" width="11.7109375" style="2" customWidth="1"/>
    <col min="4054" max="4054" width="10.7109375" style="2" customWidth="1"/>
    <col min="4055" max="4055" width="1.7109375" style="2" customWidth="1"/>
    <col min="4056" max="4056" width="14.7109375" style="2" customWidth="1"/>
    <col min="4057" max="4057" width="3.28515625" style="2" customWidth="1"/>
    <col min="4058" max="4076" width="10.7109375" style="2"/>
    <col min="4077" max="4077" width="47.28515625" style="2" customWidth="1"/>
    <col min="4078" max="4078" width="12.7109375" style="2" customWidth="1"/>
    <col min="4079" max="4079" width="9.28515625" style="2" customWidth="1"/>
    <col min="4080" max="4080" width="8.42578125" style="2" customWidth="1"/>
    <col min="4081" max="4081" width="1.7109375" style="2" customWidth="1"/>
    <col min="4082" max="4082" width="12" style="2" customWidth="1"/>
    <col min="4083" max="4306" width="10.7109375" style="2"/>
    <col min="4307" max="4307" width="40.42578125" style="2" customWidth="1"/>
    <col min="4308" max="4308" width="12.5703125" style="2" customWidth="1"/>
    <col min="4309" max="4309" width="11.7109375" style="2" customWidth="1"/>
    <col min="4310" max="4310" width="10.7109375" style="2" customWidth="1"/>
    <col min="4311" max="4311" width="1.7109375" style="2" customWidth="1"/>
    <col min="4312" max="4312" width="14.7109375" style="2" customWidth="1"/>
    <col min="4313" max="4313" width="3.28515625" style="2" customWidth="1"/>
    <col min="4314" max="4332" width="10.7109375" style="2"/>
    <col min="4333" max="4333" width="47.28515625" style="2" customWidth="1"/>
    <col min="4334" max="4334" width="12.7109375" style="2" customWidth="1"/>
    <col min="4335" max="4335" width="9.28515625" style="2" customWidth="1"/>
    <col min="4336" max="4336" width="8.42578125" style="2" customWidth="1"/>
    <col min="4337" max="4337" width="1.7109375" style="2" customWidth="1"/>
    <col min="4338" max="4338" width="12" style="2" customWidth="1"/>
    <col min="4339" max="4562" width="10.7109375" style="2"/>
    <col min="4563" max="4563" width="40.42578125" style="2" customWidth="1"/>
    <col min="4564" max="4564" width="12.5703125" style="2" customWidth="1"/>
    <col min="4565" max="4565" width="11.7109375" style="2" customWidth="1"/>
    <col min="4566" max="4566" width="10.7109375" style="2" customWidth="1"/>
    <col min="4567" max="4567" width="1.7109375" style="2" customWidth="1"/>
    <col min="4568" max="4568" width="14.7109375" style="2" customWidth="1"/>
    <col min="4569" max="4569" width="3.28515625" style="2" customWidth="1"/>
    <col min="4570" max="4588" width="10.7109375" style="2"/>
    <col min="4589" max="4589" width="47.28515625" style="2" customWidth="1"/>
    <col min="4590" max="4590" width="12.7109375" style="2" customWidth="1"/>
    <col min="4591" max="4591" width="9.28515625" style="2" customWidth="1"/>
    <col min="4592" max="4592" width="8.42578125" style="2" customWidth="1"/>
    <col min="4593" max="4593" width="1.7109375" style="2" customWidth="1"/>
    <col min="4594" max="4594" width="12" style="2" customWidth="1"/>
    <col min="4595" max="4818" width="10.7109375" style="2"/>
    <col min="4819" max="4819" width="40.42578125" style="2" customWidth="1"/>
    <col min="4820" max="4820" width="12.5703125" style="2" customWidth="1"/>
    <col min="4821" max="4821" width="11.7109375" style="2" customWidth="1"/>
    <col min="4822" max="4822" width="10.7109375" style="2" customWidth="1"/>
    <col min="4823" max="4823" width="1.7109375" style="2" customWidth="1"/>
    <col min="4824" max="4824" width="14.7109375" style="2" customWidth="1"/>
    <col min="4825" max="4825" width="3.28515625" style="2" customWidth="1"/>
    <col min="4826" max="4844" width="10.7109375" style="2"/>
    <col min="4845" max="4845" width="47.28515625" style="2" customWidth="1"/>
    <col min="4846" max="4846" width="12.7109375" style="2" customWidth="1"/>
    <col min="4847" max="4847" width="9.28515625" style="2" customWidth="1"/>
    <col min="4848" max="4848" width="8.42578125" style="2" customWidth="1"/>
    <col min="4849" max="4849" width="1.7109375" style="2" customWidth="1"/>
    <col min="4850" max="4850" width="12" style="2" customWidth="1"/>
    <col min="4851" max="5074" width="10.7109375" style="2"/>
    <col min="5075" max="5075" width="40.42578125" style="2" customWidth="1"/>
    <col min="5076" max="5076" width="12.5703125" style="2" customWidth="1"/>
    <col min="5077" max="5077" width="11.7109375" style="2" customWidth="1"/>
    <col min="5078" max="5078" width="10.7109375" style="2" customWidth="1"/>
    <col min="5079" max="5079" width="1.7109375" style="2" customWidth="1"/>
    <col min="5080" max="5080" width="14.7109375" style="2" customWidth="1"/>
    <col min="5081" max="5081" width="3.28515625" style="2" customWidth="1"/>
    <col min="5082" max="5100" width="10.7109375" style="2"/>
    <col min="5101" max="5101" width="47.28515625" style="2" customWidth="1"/>
    <col min="5102" max="5102" width="12.7109375" style="2" customWidth="1"/>
    <col min="5103" max="5103" width="9.28515625" style="2" customWidth="1"/>
    <col min="5104" max="5104" width="8.42578125" style="2" customWidth="1"/>
    <col min="5105" max="5105" width="1.7109375" style="2" customWidth="1"/>
    <col min="5106" max="5106" width="12" style="2" customWidth="1"/>
    <col min="5107" max="5330" width="10.7109375" style="2"/>
    <col min="5331" max="5331" width="40.42578125" style="2" customWidth="1"/>
    <col min="5332" max="5332" width="12.5703125" style="2" customWidth="1"/>
    <col min="5333" max="5333" width="11.7109375" style="2" customWidth="1"/>
    <col min="5334" max="5334" width="10.7109375" style="2" customWidth="1"/>
    <col min="5335" max="5335" width="1.7109375" style="2" customWidth="1"/>
    <col min="5336" max="5336" width="14.7109375" style="2" customWidth="1"/>
    <col min="5337" max="5337" width="3.28515625" style="2" customWidth="1"/>
    <col min="5338" max="5356" width="10.7109375" style="2"/>
    <col min="5357" max="5357" width="47.28515625" style="2" customWidth="1"/>
    <col min="5358" max="5358" width="12.7109375" style="2" customWidth="1"/>
    <col min="5359" max="5359" width="9.28515625" style="2" customWidth="1"/>
    <col min="5360" max="5360" width="8.42578125" style="2" customWidth="1"/>
    <col min="5361" max="5361" width="1.7109375" style="2" customWidth="1"/>
    <col min="5362" max="5362" width="12" style="2" customWidth="1"/>
    <col min="5363" max="5586" width="10.7109375" style="2"/>
    <col min="5587" max="5587" width="40.42578125" style="2" customWidth="1"/>
    <col min="5588" max="5588" width="12.5703125" style="2" customWidth="1"/>
    <col min="5589" max="5589" width="11.7109375" style="2" customWidth="1"/>
    <col min="5590" max="5590" width="10.7109375" style="2" customWidth="1"/>
    <col min="5591" max="5591" width="1.7109375" style="2" customWidth="1"/>
    <col min="5592" max="5592" width="14.7109375" style="2" customWidth="1"/>
    <col min="5593" max="5593" width="3.28515625" style="2" customWidth="1"/>
    <col min="5594" max="5612" width="10.7109375" style="2"/>
    <col min="5613" max="5613" width="47.28515625" style="2" customWidth="1"/>
    <col min="5614" max="5614" width="12.7109375" style="2" customWidth="1"/>
    <col min="5615" max="5615" width="9.28515625" style="2" customWidth="1"/>
    <col min="5616" max="5616" width="8.42578125" style="2" customWidth="1"/>
    <col min="5617" max="5617" width="1.7109375" style="2" customWidth="1"/>
    <col min="5618" max="5618" width="12" style="2" customWidth="1"/>
    <col min="5619" max="5842" width="10.7109375" style="2"/>
    <col min="5843" max="5843" width="40.42578125" style="2" customWidth="1"/>
    <col min="5844" max="5844" width="12.5703125" style="2" customWidth="1"/>
    <col min="5845" max="5845" width="11.7109375" style="2" customWidth="1"/>
    <col min="5846" max="5846" width="10.7109375" style="2" customWidth="1"/>
    <col min="5847" max="5847" width="1.7109375" style="2" customWidth="1"/>
    <col min="5848" max="5848" width="14.7109375" style="2" customWidth="1"/>
    <col min="5849" max="5849" width="3.28515625" style="2" customWidth="1"/>
    <col min="5850" max="5868" width="10.7109375" style="2"/>
    <col min="5869" max="5869" width="47.28515625" style="2" customWidth="1"/>
    <col min="5870" max="5870" width="12.7109375" style="2" customWidth="1"/>
    <col min="5871" max="5871" width="9.28515625" style="2" customWidth="1"/>
    <col min="5872" max="5872" width="8.42578125" style="2" customWidth="1"/>
    <col min="5873" max="5873" width="1.7109375" style="2" customWidth="1"/>
    <col min="5874" max="5874" width="12" style="2" customWidth="1"/>
    <col min="5875" max="6098" width="10.7109375" style="2"/>
    <col min="6099" max="6099" width="40.42578125" style="2" customWidth="1"/>
    <col min="6100" max="6100" width="12.5703125" style="2" customWidth="1"/>
    <col min="6101" max="6101" width="11.7109375" style="2" customWidth="1"/>
    <col min="6102" max="6102" width="10.7109375" style="2" customWidth="1"/>
    <col min="6103" max="6103" width="1.7109375" style="2" customWidth="1"/>
    <col min="6104" max="6104" width="14.7109375" style="2" customWidth="1"/>
    <col min="6105" max="6105" width="3.28515625" style="2" customWidth="1"/>
    <col min="6106" max="6124" width="10.7109375" style="2"/>
    <col min="6125" max="6125" width="47.28515625" style="2" customWidth="1"/>
    <col min="6126" max="6126" width="12.7109375" style="2" customWidth="1"/>
    <col min="6127" max="6127" width="9.28515625" style="2" customWidth="1"/>
    <col min="6128" max="6128" width="8.42578125" style="2" customWidth="1"/>
    <col min="6129" max="6129" width="1.7109375" style="2" customWidth="1"/>
    <col min="6130" max="6130" width="12" style="2" customWidth="1"/>
    <col min="6131" max="6354" width="10.7109375" style="2"/>
    <col min="6355" max="6355" width="40.42578125" style="2" customWidth="1"/>
    <col min="6356" max="6356" width="12.5703125" style="2" customWidth="1"/>
    <col min="6357" max="6357" width="11.7109375" style="2" customWidth="1"/>
    <col min="6358" max="6358" width="10.7109375" style="2" customWidth="1"/>
    <col min="6359" max="6359" width="1.7109375" style="2" customWidth="1"/>
    <col min="6360" max="6360" width="14.7109375" style="2" customWidth="1"/>
    <col min="6361" max="6361" width="3.28515625" style="2" customWidth="1"/>
    <col min="6362" max="6380" width="10.7109375" style="2"/>
    <col min="6381" max="6381" width="47.28515625" style="2" customWidth="1"/>
    <col min="6382" max="6382" width="12.7109375" style="2" customWidth="1"/>
    <col min="6383" max="6383" width="9.28515625" style="2" customWidth="1"/>
    <col min="6384" max="6384" width="8.42578125" style="2" customWidth="1"/>
    <col min="6385" max="6385" width="1.7109375" style="2" customWidth="1"/>
    <col min="6386" max="6386" width="12" style="2" customWidth="1"/>
    <col min="6387" max="6610" width="10.7109375" style="2"/>
    <col min="6611" max="6611" width="40.42578125" style="2" customWidth="1"/>
    <col min="6612" max="6612" width="12.5703125" style="2" customWidth="1"/>
    <col min="6613" max="6613" width="11.7109375" style="2" customWidth="1"/>
    <col min="6614" max="6614" width="10.7109375" style="2" customWidth="1"/>
    <col min="6615" max="6615" width="1.7109375" style="2" customWidth="1"/>
    <col min="6616" max="6616" width="14.7109375" style="2" customWidth="1"/>
    <col min="6617" max="6617" width="3.28515625" style="2" customWidth="1"/>
    <col min="6618" max="6636" width="10.7109375" style="2"/>
    <col min="6637" max="6637" width="47.28515625" style="2" customWidth="1"/>
    <col min="6638" max="6638" width="12.7109375" style="2" customWidth="1"/>
    <col min="6639" max="6639" width="9.28515625" style="2" customWidth="1"/>
    <col min="6640" max="6640" width="8.42578125" style="2" customWidth="1"/>
    <col min="6641" max="6641" width="1.7109375" style="2" customWidth="1"/>
    <col min="6642" max="6642" width="12" style="2" customWidth="1"/>
    <col min="6643" max="6866" width="10.7109375" style="2"/>
    <col min="6867" max="6867" width="40.42578125" style="2" customWidth="1"/>
    <col min="6868" max="6868" width="12.5703125" style="2" customWidth="1"/>
    <col min="6869" max="6869" width="11.7109375" style="2" customWidth="1"/>
    <col min="6870" max="6870" width="10.7109375" style="2" customWidth="1"/>
    <col min="6871" max="6871" width="1.7109375" style="2" customWidth="1"/>
    <col min="6872" max="6872" width="14.7109375" style="2" customWidth="1"/>
    <col min="6873" max="6873" width="3.28515625" style="2" customWidth="1"/>
    <col min="6874" max="6892" width="10.7109375" style="2"/>
    <col min="6893" max="6893" width="47.28515625" style="2" customWidth="1"/>
    <col min="6894" max="6894" width="12.7109375" style="2" customWidth="1"/>
    <col min="6895" max="6895" width="9.28515625" style="2" customWidth="1"/>
    <col min="6896" max="6896" width="8.42578125" style="2" customWidth="1"/>
    <col min="6897" max="6897" width="1.7109375" style="2" customWidth="1"/>
    <col min="6898" max="6898" width="12" style="2" customWidth="1"/>
    <col min="6899" max="7122" width="10.7109375" style="2"/>
    <col min="7123" max="7123" width="40.42578125" style="2" customWidth="1"/>
    <col min="7124" max="7124" width="12.5703125" style="2" customWidth="1"/>
    <col min="7125" max="7125" width="11.7109375" style="2" customWidth="1"/>
    <col min="7126" max="7126" width="10.7109375" style="2" customWidth="1"/>
    <col min="7127" max="7127" width="1.7109375" style="2" customWidth="1"/>
    <col min="7128" max="7128" width="14.7109375" style="2" customWidth="1"/>
    <col min="7129" max="7129" width="3.28515625" style="2" customWidth="1"/>
    <col min="7130" max="7148" width="10.7109375" style="2"/>
    <col min="7149" max="7149" width="47.28515625" style="2" customWidth="1"/>
    <col min="7150" max="7150" width="12.7109375" style="2" customWidth="1"/>
    <col min="7151" max="7151" width="9.28515625" style="2" customWidth="1"/>
    <col min="7152" max="7152" width="8.42578125" style="2" customWidth="1"/>
    <col min="7153" max="7153" width="1.7109375" style="2" customWidth="1"/>
    <col min="7154" max="7154" width="12" style="2" customWidth="1"/>
    <col min="7155" max="7378" width="10.7109375" style="2"/>
    <col min="7379" max="7379" width="40.42578125" style="2" customWidth="1"/>
    <col min="7380" max="7380" width="12.5703125" style="2" customWidth="1"/>
    <col min="7381" max="7381" width="11.7109375" style="2" customWidth="1"/>
    <col min="7382" max="7382" width="10.7109375" style="2" customWidth="1"/>
    <col min="7383" max="7383" width="1.7109375" style="2" customWidth="1"/>
    <col min="7384" max="7384" width="14.7109375" style="2" customWidth="1"/>
    <col min="7385" max="7385" width="3.28515625" style="2" customWidth="1"/>
    <col min="7386" max="7404" width="10.7109375" style="2"/>
    <col min="7405" max="7405" width="47.28515625" style="2" customWidth="1"/>
    <col min="7406" max="7406" width="12.7109375" style="2" customWidth="1"/>
    <col min="7407" max="7407" width="9.28515625" style="2" customWidth="1"/>
    <col min="7408" max="7408" width="8.42578125" style="2" customWidth="1"/>
    <col min="7409" max="7409" width="1.7109375" style="2" customWidth="1"/>
    <col min="7410" max="7410" width="12" style="2" customWidth="1"/>
    <col min="7411" max="7634" width="10.7109375" style="2"/>
    <col min="7635" max="7635" width="40.42578125" style="2" customWidth="1"/>
    <col min="7636" max="7636" width="12.5703125" style="2" customWidth="1"/>
    <col min="7637" max="7637" width="11.7109375" style="2" customWidth="1"/>
    <col min="7638" max="7638" width="10.7109375" style="2" customWidth="1"/>
    <col min="7639" max="7639" width="1.7109375" style="2" customWidth="1"/>
    <col min="7640" max="7640" width="14.7109375" style="2" customWidth="1"/>
    <col min="7641" max="7641" width="3.28515625" style="2" customWidth="1"/>
    <col min="7642" max="7660" width="10.7109375" style="2"/>
    <col min="7661" max="7661" width="47.28515625" style="2" customWidth="1"/>
    <col min="7662" max="7662" width="12.7109375" style="2" customWidth="1"/>
    <col min="7663" max="7663" width="9.28515625" style="2" customWidth="1"/>
    <col min="7664" max="7664" width="8.42578125" style="2" customWidth="1"/>
    <col min="7665" max="7665" width="1.7109375" style="2" customWidth="1"/>
    <col min="7666" max="7666" width="12" style="2" customWidth="1"/>
    <col min="7667" max="7890" width="10.7109375" style="2"/>
    <col min="7891" max="7891" width="40.42578125" style="2" customWidth="1"/>
    <col min="7892" max="7892" width="12.5703125" style="2" customWidth="1"/>
    <col min="7893" max="7893" width="11.7109375" style="2" customWidth="1"/>
    <col min="7894" max="7894" width="10.7109375" style="2" customWidth="1"/>
    <col min="7895" max="7895" width="1.7109375" style="2" customWidth="1"/>
    <col min="7896" max="7896" width="14.7109375" style="2" customWidth="1"/>
    <col min="7897" max="7897" width="3.28515625" style="2" customWidth="1"/>
    <col min="7898" max="7916" width="10.7109375" style="2"/>
    <col min="7917" max="7917" width="47.28515625" style="2" customWidth="1"/>
    <col min="7918" max="7918" width="12.7109375" style="2" customWidth="1"/>
    <col min="7919" max="7919" width="9.28515625" style="2" customWidth="1"/>
    <col min="7920" max="7920" width="8.42578125" style="2" customWidth="1"/>
    <col min="7921" max="7921" width="1.7109375" style="2" customWidth="1"/>
    <col min="7922" max="7922" width="12" style="2" customWidth="1"/>
    <col min="7923" max="8146" width="10.7109375" style="2"/>
    <col min="8147" max="8147" width="40.42578125" style="2" customWidth="1"/>
    <col min="8148" max="8148" width="12.5703125" style="2" customWidth="1"/>
    <col min="8149" max="8149" width="11.7109375" style="2" customWidth="1"/>
    <col min="8150" max="8150" width="10.7109375" style="2" customWidth="1"/>
    <col min="8151" max="8151" width="1.7109375" style="2" customWidth="1"/>
    <col min="8152" max="8152" width="14.7109375" style="2" customWidth="1"/>
    <col min="8153" max="8153" width="3.28515625" style="2" customWidth="1"/>
    <col min="8154" max="8172" width="10.7109375" style="2"/>
    <col min="8173" max="8173" width="47.28515625" style="2" customWidth="1"/>
    <col min="8174" max="8174" width="12.7109375" style="2" customWidth="1"/>
    <col min="8175" max="8175" width="9.28515625" style="2" customWidth="1"/>
    <col min="8176" max="8176" width="8.42578125" style="2" customWidth="1"/>
    <col min="8177" max="8177" width="1.7109375" style="2" customWidth="1"/>
    <col min="8178" max="8178" width="12" style="2" customWidth="1"/>
    <col min="8179" max="8402" width="10.7109375" style="2"/>
    <col min="8403" max="8403" width="40.42578125" style="2" customWidth="1"/>
    <col min="8404" max="8404" width="12.5703125" style="2" customWidth="1"/>
    <col min="8405" max="8405" width="11.7109375" style="2" customWidth="1"/>
    <col min="8406" max="8406" width="10.7109375" style="2" customWidth="1"/>
    <col min="8407" max="8407" width="1.7109375" style="2" customWidth="1"/>
    <col min="8408" max="8408" width="14.7109375" style="2" customWidth="1"/>
    <col min="8409" max="8409" width="3.28515625" style="2" customWidth="1"/>
    <col min="8410" max="8428" width="10.7109375" style="2"/>
    <col min="8429" max="8429" width="47.28515625" style="2" customWidth="1"/>
    <col min="8430" max="8430" width="12.7109375" style="2" customWidth="1"/>
    <col min="8431" max="8431" width="9.28515625" style="2" customWidth="1"/>
    <col min="8432" max="8432" width="8.42578125" style="2" customWidth="1"/>
    <col min="8433" max="8433" width="1.7109375" style="2" customWidth="1"/>
    <col min="8434" max="8434" width="12" style="2" customWidth="1"/>
    <col min="8435" max="8658" width="10.7109375" style="2"/>
    <col min="8659" max="8659" width="40.42578125" style="2" customWidth="1"/>
    <col min="8660" max="8660" width="12.5703125" style="2" customWidth="1"/>
    <col min="8661" max="8661" width="11.7109375" style="2" customWidth="1"/>
    <col min="8662" max="8662" width="10.7109375" style="2" customWidth="1"/>
    <col min="8663" max="8663" width="1.7109375" style="2" customWidth="1"/>
    <col min="8664" max="8664" width="14.7109375" style="2" customWidth="1"/>
    <col min="8665" max="8665" width="3.28515625" style="2" customWidth="1"/>
    <col min="8666" max="8684" width="10.7109375" style="2"/>
    <col min="8685" max="8685" width="47.28515625" style="2" customWidth="1"/>
    <col min="8686" max="8686" width="12.7109375" style="2" customWidth="1"/>
    <col min="8687" max="8687" width="9.28515625" style="2" customWidth="1"/>
    <col min="8688" max="8688" width="8.42578125" style="2" customWidth="1"/>
    <col min="8689" max="8689" width="1.7109375" style="2" customWidth="1"/>
    <col min="8690" max="8690" width="12" style="2" customWidth="1"/>
    <col min="8691" max="8914" width="10.7109375" style="2"/>
    <col min="8915" max="8915" width="40.42578125" style="2" customWidth="1"/>
    <col min="8916" max="8916" width="12.5703125" style="2" customWidth="1"/>
    <col min="8917" max="8917" width="11.7109375" style="2" customWidth="1"/>
    <col min="8918" max="8918" width="10.7109375" style="2" customWidth="1"/>
    <col min="8919" max="8919" width="1.7109375" style="2" customWidth="1"/>
    <col min="8920" max="8920" width="14.7109375" style="2" customWidth="1"/>
    <col min="8921" max="8921" width="3.28515625" style="2" customWidth="1"/>
    <col min="8922" max="8940" width="10.7109375" style="2"/>
    <col min="8941" max="8941" width="47.28515625" style="2" customWidth="1"/>
    <col min="8942" max="8942" width="12.7109375" style="2" customWidth="1"/>
    <col min="8943" max="8943" width="9.28515625" style="2" customWidth="1"/>
    <col min="8944" max="8944" width="8.42578125" style="2" customWidth="1"/>
    <col min="8945" max="8945" width="1.7109375" style="2" customWidth="1"/>
    <col min="8946" max="8946" width="12" style="2" customWidth="1"/>
    <col min="8947" max="9170" width="10.7109375" style="2"/>
    <col min="9171" max="9171" width="40.42578125" style="2" customWidth="1"/>
    <col min="9172" max="9172" width="12.5703125" style="2" customWidth="1"/>
    <col min="9173" max="9173" width="11.7109375" style="2" customWidth="1"/>
    <col min="9174" max="9174" width="10.7109375" style="2" customWidth="1"/>
    <col min="9175" max="9175" width="1.7109375" style="2" customWidth="1"/>
    <col min="9176" max="9176" width="14.7109375" style="2" customWidth="1"/>
    <col min="9177" max="9177" width="3.28515625" style="2" customWidth="1"/>
    <col min="9178" max="9196" width="10.7109375" style="2"/>
    <col min="9197" max="9197" width="47.28515625" style="2" customWidth="1"/>
    <col min="9198" max="9198" width="12.7109375" style="2" customWidth="1"/>
    <col min="9199" max="9199" width="9.28515625" style="2" customWidth="1"/>
    <col min="9200" max="9200" width="8.42578125" style="2" customWidth="1"/>
    <col min="9201" max="9201" width="1.7109375" style="2" customWidth="1"/>
    <col min="9202" max="9202" width="12" style="2" customWidth="1"/>
    <col min="9203" max="9426" width="10.7109375" style="2"/>
    <col min="9427" max="9427" width="40.42578125" style="2" customWidth="1"/>
    <col min="9428" max="9428" width="12.5703125" style="2" customWidth="1"/>
    <col min="9429" max="9429" width="11.7109375" style="2" customWidth="1"/>
    <col min="9430" max="9430" width="10.7109375" style="2" customWidth="1"/>
    <col min="9431" max="9431" width="1.7109375" style="2" customWidth="1"/>
    <col min="9432" max="9432" width="14.7109375" style="2" customWidth="1"/>
    <col min="9433" max="9433" width="3.28515625" style="2" customWidth="1"/>
    <col min="9434" max="9452" width="10.7109375" style="2"/>
    <col min="9453" max="9453" width="47.28515625" style="2" customWidth="1"/>
    <col min="9454" max="9454" width="12.7109375" style="2" customWidth="1"/>
    <col min="9455" max="9455" width="9.28515625" style="2" customWidth="1"/>
    <col min="9456" max="9456" width="8.42578125" style="2" customWidth="1"/>
    <col min="9457" max="9457" width="1.7109375" style="2" customWidth="1"/>
    <col min="9458" max="9458" width="12" style="2" customWidth="1"/>
    <col min="9459" max="9682" width="10.7109375" style="2"/>
    <col min="9683" max="9683" width="40.42578125" style="2" customWidth="1"/>
    <col min="9684" max="9684" width="12.5703125" style="2" customWidth="1"/>
    <col min="9685" max="9685" width="11.7109375" style="2" customWidth="1"/>
    <col min="9686" max="9686" width="10.7109375" style="2" customWidth="1"/>
    <col min="9687" max="9687" width="1.7109375" style="2" customWidth="1"/>
    <col min="9688" max="9688" width="14.7109375" style="2" customWidth="1"/>
    <col min="9689" max="9689" width="3.28515625" style="2" customWidth="1"/>
    <col min="9690" max="9708" width="10.7109375" style="2"/>
    <col min="9709" max="9709" width="47.28515625" style="2" customWidth="1"/>
    <col min="9710" max="9710" width="12.7109375" style="2" customWidth="1"/>
    <col min="9711" max="9711" width="9.28515625" style="2" customWidth="1"/>
    <col min="9712" max="9712" width="8.42578125" style="2" customWidth="1"/>
    <col min="9713" max="9713" width="1.7109375" style="2" customWidth="1"/>
    <col min="9714" max="9714" width="12" style="2" customWidth="1"/>
    <col min="9715" max="9938" width="10.7109375" style="2"/>
    <col min="9939" max="9939" width="40.42578125" style="2" customWidth="1"/>
    <col min="9940" max="9940" width="12.5703125" style="2" customWidth="1"/>
    <col min="9941" max="9941" width="11.7109375" style="2" customWidth="1"/>
    <col min="9942" max="9942" width="10.7109375" style="2" customWidth="1"/>
    <col min="9943" max="9943" width="1.7109375" style="2" customWidth="1"/>
    <col min="9944" max="9944" width="14.7109375" style="2" customWidth="1"/>
    <col min="9945" max="9945" width="3.28515625" style="2" customWidth="1"/>
    <col min="9946" max="9964" width="10.7109375" style="2"/>
    <col min="9965" max="9965" width="47.28515625" style="2" customWidth="1"/>
    <col min="9966" max="9966" width="12.7109375" style="2" customWidth="1"/>
    <col min="9967" max="9967" width="9.28515625" style="2" customWidth="1"/>
    <col min="9968" max="9968" width="8.42578125" style="2" customWidth="1"/>
    <col min="9969" max="9969" width="1.7109375" style="2" customWidth="1"/>
    <col min="9970" max="9970" width="12" style="2" customWidth="1"/>
    <col min="9971" max="10194" width="10.7109375" style="2"/>
    <col min="10195" max="10195" width="40.42578125" style="2" customWidth="1"/>
    <col min="10196" max="10196" width="12.5703125" style="2" customWidth="1"/>
    <col min="10197" max="10197" width="11.7109375" style="2" customWidth="1"/>
    <col min="10198" max="10198" width="10.7109375" style="2" customWidth="1"/>
    <col min="10199" max="10199" width="1.7109375" style="2" customWidth="1"/>
    <col min="10200" max="10200" width="14.7109375" style="2" customWidth="1"/>
    <col min="10201" max="10201" width="3.28515625" style="2" customWidth="1"/>
    <col min="10202" max="10220" width="10.7109375" style="2"/>
    <col min="10221" max="10221" width="47.28515625" style="2" customWidth="1"/>
    <col min="10222" max="10222" width="12.7109375" style="2" customWidth="1"/>
    <col min="10223" max="10223" width="9.28515625" style="2" customWidth="1"/>
    <col min="10224" max="10224" width="8.42578125" style="2" customWidth="1"/>
    <col min="10225" max="10225" width="1.7109375" style="2" customWidth="1"/>
    <col min="10226" max="10226" width="12" style="2" customWidth="1"/>
    <col min="10227" max="10450" width="10.7109375" style="2"/>
    <col min="10451" max="10451" width="40.42578125" style="2" customWidth="1"/>
    <col min="10452" max="10452" width="12.5703125" style="2" customWidth="1"/>
    <col min="10453" max="10453" width="11.7109375" style="2" customWidth="1"/>
    <col min="10454" max="10454" width="10.7109375" style="2" customWidth="1"/>
    <col min="10455" max="10455" width="1.7109375" style="2" customWidth="1"/>
    <col min="10456" max="10456" width="14.7109375" style="2" customWidth="1"/>
    <col min="10457" max="10457" width="3.28515625" style="2" customWidth="1"/>
    <col min="10458" max="10476" width="10.7109375" style="2"/>
    <col min="10477" max="10477" width="47.28515625" style="2" customWidth="1"/>
    <col min="10478" max="10478" width="12.7109375" style="2" customWidth="1"/>
    <col min="10479" max="10479" width="9.28515625" style="2" customWidth="1"/>
    <col min="10480" max="10480" width="8.42578125" style="2" customWidth="1"/>
    <col min="10481" max="10481" width="1.7109375" style="2" customWidth="1"/>
    <col min="10482" max="10482" width="12" style="2" customWidth="1"/>
    <col min="10483" max="10706" width="10.7109375" style="2"/>
    <col min="10707" max="10707" width="40.42578125" style="2" customWidth="1"/>
    <col min="10708" max="10708" width="12.5703125" style="2" customWidth="1"/>
    <col min="10709" max="10709" width="11.7109375" style="2" customWidth="1"/>
    <col min="10710" max="10710" width="10.7109375" style="2" customWidth="1"/>
    <col min="10711" max="10711" width="1.7109375" style="2" customWidth="1"/>
    <col min="10712" max="10712" width="14.7109375" style="2" customWidth="1"/>
    <col min="10713" max="10713" width="3.28515625" style="2" customWidth="1"/>
    <col min="10714" max="10732" width="10.7109375" style="2"/>
    <col min="10733" max="10733" width="47.28515625" style="2" customWidth="1"/>
    <col min="10734" max="10734" width="12.7109375" style="2" customWidth="1"/>
    <col min="10735" max="10735" width="9.28515625" style="2" customWidth="1"/>
    <col min="10736" max="10736" width="8.42578125" style="2" customWidth="1"/>
    <col min="10737" max="10737" width="1.7109375" style="2" customWidth="1"/>
    <col min="10738" max="10738" width="12" style="2" customWidth="1"/>
    <col min="10739" max="10962" width="10.7109375" style="2"/>
    <col min="10963" max="10963" width="40.42578125" style="2" customWidth="1"/>
    <col min="10964" max="10964" width="12.5703125" style="2" customWidth="1"/>
    <col min="10965" max="10965" width="11.7109375" style="2" customWidth="1"/>
    <col min="10966" max="10966" width="10.7109375" style="2" customWidth="1"/>
    <col min="10967" max="10967" width="1.7109375" style="2" customWidth="1"/>
    <col min="10968" max="10968" width="14.7109375" style="2" customWidth="1"/>
    <col min="10969" max="10969" width="3.28515625" style="2" customWidth="1"/>
    <col min="10970" max="10988" width="10.7109375" style="2"/>
    <col min="10989" max="10989" width="47.28515625" style="2" customWidth="1"/>
    <col min="10990" max="10990" width="12.7109375" style="2" customWidth="1"/>
    <col min="10991" max="10991" width="9.28515625" style="2" customWidth="1"/>
    <col min="10992" max="10992" width="8.42578125" style="2" customWidth="1"/>
    <col min="10993" max="10993" width="1.7109375" style="2" customWidth="1"/>
    <col min="10994" max="10994" width="12" style="2" customWidth="1"/>
    <col min="10995" max="11218" width="10.7109375" style="2"/>
    <col min="11219" max="11219" width="40.42578125" style="2" customWidth="1"/>
    <col min="11220" max="11220" width="12.5703125" style="2" customWidth="1"/>
    <col min="11221" max="11221" width="11.7109375" style="2" customWidth="1"/>
    <col min="11222" max="11222" width="10.7109375" style="2" customWidth="1"/>
    <col min="11223" max="11223" width="1.7109375" style="2" customWidth="1"/>
    <col min="11224" max="11224" width="14.7109375" style="2" customWidth="1"/>
    <col min="11225" max="11225" width="3.28515625" style="2" customWidth="1"/>
    <col min="11226" max="11244" width="10.7109375" style="2"/>
    <col min="11245" max="11245" width="47.28515625" style="2" customWidth="1"/>
    <col min="11246" max="11246" width="12.7109375" style="2" customWidth="1"/>
    <col min="11247" max="11247" width="9.28515625" style="2" customWidth="1"/>
    <col min="11248" max="11248" width="8.42578125" style="2" customWidth="1"/>
    <col min="11249" max="11249" width="1.7109375" style="2" customWidth="1"/>
    <col min="11250" max="11250" width="12" style="2" customWidth="1"/>
    <col min="11251" max="11474" width="10.7109375" style="2"/>
    <col min="11475" max="11475" width="40.42578125" style="2" customWidth="1"/>
    <col min="11476" max="11476" width="12.5703125" style="2" customWidth="1"/>
    <col min="11477" max="11477" width="11.7109375" style="2" customWidth="1"/>
    <col min="11478" max="11478" width="10.7109375" style="2" customWidth="1"/>
    <col min="11479" max="11479" width="1.7109375" style="2" customWidth="1"/>
    <col min="11480" max="11480" width="14.7109375" style="2" customWidth="1"/>
    <col min="11481" max="11481" width="3.28515625" style="2" customWidth="1"/>
    <col min="11482" max="11500" width="10.7109375" style="2"/>
    <col min="11501" max="11501" width="47.28515625" style="2" customWidth="1"/>
    <col min="11502" max="11502" width="12.7109375" style="2" customWidth="1"/>
    <col min="11503" max="11503" width="9.28515625" style="2" customWidth="1"/>
    <col min="11504" max="11504" width="8.42578125" style="2" customWidth="1"/>
    <col min="11505" max="11505" width="1.7109375" style="2" customWidth="1"/>
    <col min="11506" max="11506" width="12" style="2" customWidth="1"/>
    <col min="11507" max="11730" width="10.7109375" style="2"/>
    <col min="11731" max="11731" width="40.42578125" style="2" customWidth="1"/>
    <col min="11732" max="11732" width="12.5703125" style="2" customWidth="1"/>
    <col min="11733" max="11733" width="11.7109375" style="2" customWidth="1"/>
    <col min="11734" max="11734" width="10.7109375" style="2" customWidth="1"/>
    <col min="11735" max="11735" width="1.7109375" style="2" customWidth="1"/>
    <col min="11736" max="11736" width="14.7109375" style="2" customWidth="1"/>
    <col min="11737" max="11737" width="3.28515625" style="2" customWidth="1"/>
    <col min="11738" max="11756" width="10.7109375" style="2"/>
    <col min="11757" max="11757" width="47.28515625" style="2" customWidth="1"/>
    <col min="11758" max="11758" width="12.7109375" style="2" customWidth="1"/>
    <col min="11759" max="11759" width="9.28515625" style="2" customWidth="1"/>
    <col min="11760" max="11760" width="8.42578125" style="2" customWidth="1"/>
    <col min="11761" max="11761" width="1.7109375" style="2" customWidth="1"/>
    <col min="11762" max="11762" width="12" style="2" customWidth="1"/>
    <col min="11763" max="11986" width="10.7109375" style="2"/>
    <col min="11987" max="11987" width="40.42578125" style="2" customWidth="1"/>
    <col min="11988" max="11988" width="12.5703125" style="2" customWidth="1"/>
    <col min="11989" max="11989" width="11.7109375" style="2" customWidth="1"/>
    <col min="11990" max="11990" width="10.7109375" style="2" customWidth="1"/>
    <col min="11991" max="11991" width="1.7109375" style="2" customWidth="1"/>
    <col min="11992" max="11992" width="14.7109375" style="2" customWidth="1"/>
    <col min="11993" max="11993" width="3.28515625" style="2" customWidth="1"/>
    <col min="11994" max="12012" width="10.7109375" style="2"/>
    <col min="12013" max="12013" width="47.28515625" style="2" customWidth="1"/>
    <col min="12014" max="12014" width="12.7109375" style="2" customWidth="1"/>
    <col min="12015" max="12015" width="9.28515625" style="2" customWidth="1"/>
    <col min="12016" max="12016" width="8.42578125" style="2" customWidth="1"/>
    <col min="12017" max="12017" width="1.7109375" style="2" customWidth="1"/>
    <col min="12018" max="12018" width="12" style="2" customWidth="1"/>
    <col min="12019" max="12242" width="10.7109375" style="2"/>
    <col min="12243" max="12243" width="40.42578125" style="2" customWidth="1"/>
    <col min="12244" max="12244" width="12.5703125" style="2" customWidth="1"/>
    <col min="12245" max="12245" width="11.7109375" style="2" customWidth="1"/>
    <col min="12246" max="12246" width="10.7109375" style="2" customWidth="1"/>
    <col min="12247" max="12247" width="1.7109375" style="2" customWidth="1"/>
    <col min="12248" max="12248" width="14.7109375" style="2" customWidth="1"/>
    <col min="12249" max="12249" width="3.28515625" style="2" customWidth="1"/>
    <col min="12250" max="12268" width="10.7109375" style="2"/>
    <col min="12269" max="12269" width="47.28515625" style="2" customWidth="1"/>
    <col min="12270" max="12270" width="12.7109375" style="2" customWidth="1"/>
    <col min="12271" max="12271" width="9.28515625" style="2" customWidth="1"/>
    <col min="12272" max="12272" width="8.42578125" style="2" customWidth="1"/>
    <col min="12273" max="12273" width="1.7109375" style="2" customWidth="1"/>
    <col min="12274" max="12274" width="12" style="2" customWidth="1"/>
    <col min="12275" max="12498" width="10.7109375" style="2"/>
    <col min="12499" max="12499" width="40.42578125" style="2" customWidth="1"/>
    <col min="12500" max="12500" width="12.5703125" style="2" customWidth="1"/>
    <col min="12501" max="12501" width="11.7109375" style="2" customWidth="1"/>
    <col min="12502" max="12502" width="10.7109375" style="2" customWidth="1"/>
    <col min="12503" max="12503" width="1.7109375" style="2" customWidth="1"/>
    <col min="12504" max="12504" width="14.7109375" style="2" customWidth="1"/>
    <col min="12505" max="12505" width="3.28515625" style="2" customWidth="1"/>
    <col min="12506" max="12524" width="10.7109375" style="2"/>
    <col min="12525" max="12525" width="47.28515625" style="2" customWidth="1"/>
    <col min="12526" max="12526" width="12.7109375" style="2" customWidth="1"/>
    <col min="12527" max="12527" width="9.28515625" style="2" customWidth="1"/>
    <col min="12528" max="12528" width="8.42578125" style="2" customWidth="1"/>
    <col min="12529" max="12529" width="1.7109375" style="2" customWidth="1"/>
    <col min="12530" max="12530" width="12" style="2" customWidth="1"/>
    <col min="12531" max="12754" width="10.7109375" style="2"/>
    <col min="12755" max="12755" width="40.42578125" style="2" customWidth="1"/>
    <col min="12756" max="12756" width="12.5703125" style="2" customWidth="1"/>
    <col min="12757" max="12757" width="11.7109375" style="2" customWidth="1"/>
    <col min="12758" max="12758" width="10.7109375" style="2" customWidth="1"/>
    <col min="12759" max="12759" width="1.7109375" style="2" customWidth="1"/>
    <col min="12760" max="12760" width="14.7109375" style="2" customWidth="1"/>
    <col min="12761" max="12761" width="3.28515625" style="2" customWidth="1"/>
    <col min="12762" max="12780" width="10.7109375" style="2"/>
    <col min="12781" max="12781" width="47.28515625" style="2" customWidth="1"/>
    <col min="12782" max="12782" width="12.7109375" style="2" customWidth="1"/>
    <col min="12783" max="12783" width="9.28515625" style="2" customWidth="1"/>
    <col min="12784" max="12784" width="8.42578125" style="2" customWidth="1"/>
    <col min="12785" max="12785" width="1.7109375" style="2" customWidth="1"/>
    <col min="12786" max="12786" width="12" style="2" customWidth="1"/>
    <col min="12787" max="13010" width="10.7109375" style="2"/>
    <col min="13011" max="13011" width="40.42578125" style="2" customWidth="1"/>
    <col min="13012" max="13012" width="12.5703125" style="2" customWidth="1"/>
    <col min="13013" max="13013" width="11.7109375" style="2" customWidth="1"/>
    <col min="13014" max="13014" width="10.7109375" style="2" customWidth="1"/>
    <col min="13015" max="13015" width="1.7109375" style="2" customWidth="1"/>
    <col min="13016" max="13016" width="14.7109375" style="2" customWidth="1"/>
    <col min="13017" max="13017" width="3.28515625" style="2" customWidth="1"/>
    <col min="13018" max="13036" width="10.7109375" style="2"/>
    <col min="13037" max="13037" width="47.28515625" style="2" customWidth="1"/>
    <col min="13038" max="13038" width="12.7109375" style="2" customWidth="1"/>
    <col min="13039" max="13039" width="9.28515625" style="2" customWidth="1"/>
    <col min="13040" max="13040" width="8.42578125" style="2" customWidth="1"/>
    <col min="13041" max="13041" width="1.7109375" style="2" customWidth="1"/>
    <col min="13042" max="13042" width="12" style="2" customWidth="1"/>
    <col min="13043" max="13266" width="10.7109375" style="2"/>
    <col min="13267" max="13267" width="40.42578125" style="2" customWidth="1"/>
    <col min="13268" max="13268" width="12.5703125" style="2" customWidth="1"/>
    <col min="13269" max="13269" width="11.7109375" style="2" customWidth="1"/>
    <col min="13270" max="13270" width="10.7109375" style="2" customWidth="1"/>
    <col min="13271" max="13271" width="1.7109375" style="2" customWidth="1"/>
    <col min="13272" max="13272" width="14.7109375" style="2" customWidth="1"/>
    <col min="13273" max="13273" width="3.28515625" style="2" customWidth="1"/>
    <col min="13274" max="13292" width="10.7109375" style="2"/>
    <col min="13293" max="13293" width="47.28515625" style="2" customWidth="1"/>
    <col min="13294" max="13294" width="12.7109375" style="2" customWidth="1"/>
    <col min="13295" max="13295" width="9.28515625" style="2" customWidth="1"/>
    <col min="13296" max="13296" width="8.42578125" style="2" customWidth="1"/>
    <col min="13297" max="13297" width="1.7109375" style="2" customWidth="1"/>
    <col min="13298" max="13298" width="12" style="2" customWidth="1"/>
    <col min="13299" max="13522" width="10.7109375" style="2"/>
    <col min="13523" max="13523" width="40.42578125" style="2" customWidth="1"/>
    <col min="13524" max="13524" width="12.5703125" style="2" customWidth="1"/>
    <col min="13525" max="13525" width="11.7109375" style="2" customWidth="1"/>
    <col min="13526" max="13526" width="10.7109375" style="2" customWidth="1"/>
    <col min="13527" max="13527" width="1.7109375" style="2" customWidth="1"/>
    <col min="13528" max="13528" width="14.7109375" style="2" customWidth="1"/>
    <col min="13529" max="13529" width="3.28515625" style="2" customWidth="1"/>
    <col min="13530" max="13548" width="10.7109375" style="2"/>
    <col min="13549" max="13549" width="47.28515625" style="2" customWidth="1"/>
    <col min="13550" max="13550" width="12.7109375" style="2" customWidth="1"/>
    <col min="13551" max="13551" width="9.28515625" style="2" customWidth="1"/>
    <col min="13552" max="13552" width="8.42578125" style="2" customWidth="1"/>
    <col min="13553" max="13553" width="1.7109375" style="2" customWidth="1"/>
    <col min="13554" max="13554" width="12" style="2" customWidth="1"/>
    <col min="13555" max="13778" width="10.7109375" style="2"/>
    <col min="13779" max="13779" width="40.42578125" style="2" customWidth="1"/>
    <col min="13780" max="13780" width="12.5703125" style="2" customWidth="1"/>
    <col min="13781" max="13781" width="11.7109375" style="2" customWidth="1"/>
    <col min="13782" max="13782" width="10.7109375" style="2" customWidth="1"/>
    <col min="13783" max="13783" width="1.7109375" style="2" customWidth="1"/>
    <col min="13784" max="13784" width="14.7109375" style="2" customWidth="1"/>
    <col min="13785" max="13785" width="3.28515625" style="2" customWidth="1"/>
    <col min="13786" max="13804" width="10.7109375" style="2"/>
    <col min="13805" max="13805" width="47.28515625" style="2" customWidth="1"/>
    <col min="13806" max="13806" width="12.7109375" style="2" customWidth="1"/>
    <col min="13807" max="13807" width="9.28515625" style="2" customWidth="1"/>
    <col min="13808" max="13808" width="8.42578125" style="2" customWidth="1"/>
    <col min="13809" max="13809" width="1.7109375" style="2" customWidth="1"/>
    <col min="13810" max="13810" width="12" style="2" customWidth="1"/>
    <col min="13811" max="14034" width="10.7109375" style="2"/>
    <col min="14035" max="14035" width="40.42578125" style="2" customWidth="1"/>
    <col min="14036" max="14036" width="12.5703125" style="2" customWidth="1"/>
    <col min="14037" max="14037" width="11.7109375" style="2" customWidth="1"/>
    <col min="14038" max="14038" width="10.7109375" style="2" customWidth="1"/>
    <col min="14039" max="14039" width="1.7109375" style="2" customWidth="1"/>
    <col min="14040" max="14040" width="14.7109375" style="2" customWidth="1"/>
    <col min="14041" max="14041" width="3.28515625" style="2" customWidth="1"/>
    <col min="14042" max="14060" width="10.7109375" style="2"/>
    <col min="14061" max="14061" width="47.28515625" style="2" customWidth="1"/>
    <col min="14062" max="14062" width="12.7109375" style="2" customWidth="1"/>
    <col min="14063" max="14063" width="9.28515625" style="2" customWidth="1"/>
    <col min="14064" max="14064" width="8.42578125" style="2" customWidth="1"/>
    <col min="14065" max="14065" width="1.7109375" style="2" customWidth="1"/>
    <col min="14066" max="14066" width="12" style="2" customWidth="1"/>
    <col min="14067" max="14290" width="10.7109375" style="2"/>
    <col min="14291" max="14291" width="40.42578125" style="2" customWidth="1"/>
    <col min="14292" max="14292" width="12.5703125" style="2" customWidth="1"/>
    <col min="14293" max="14293" width="11.7109375" style="2" customWidth="1"/>
    <col min="14294" max="14294" width="10.7109375" style="2" customWidth="1"/>
    <col min="14295" max="14295" width="1.7109375" style="2" customWidth="1"/>
    <col min="14296" max="14296" width="14.7109375" style="2" customWidth="1"/>
    <col min="14297" max="14297" width="3.28515625" style="2" customWidth="1"/>
    <col min="14298" max="14316" width="10.7109375" style="2"/>
    <col min="14317" max="14317" width="47.28515625" style="2" customWidth="1"/>
    <col min="14318" max="14318" width="12.7109375" style="2" customWidth="1"/>
    <col min="14319" max="14319" width="9.28515625" style="2" customWidth="1"/>
    <col min="14320" max="14320" width="8.42578125" style="2" customWidth="1"/>
    <col min="14321" max="14321" width="1.7109375" style="2" customWidth="1"/>
    <col min="14322" max="14322" width="12" style="2" customWidth="1"/>
    <col min="14323" max="14546" width="10.7109375" style="2"/>
    <col min="14547" max="14547" width="40.42578125" style="2" customWidth="1"/>
    <col min="14548" max="14548" width="12.5703125" style="2" customWidth="1"/>
    <col min="14549" max="14549" width="11.7109375" style="2" customWidth="1"/>
    <col min="14550" max="14550" width="10.7109375" style="2" customWidth="1"/>
    <col min="14551" max="14551" width="1.7109375" style="2" customWidth="1"/>
    <col min="14552" max="14552" width="14.7109375" style="2" customWidth="1"/>
    <col min="14553" max="14553" width="3.28515625" style="2" customWidth="1"/>
    <col min="14554" max="14572" width="10.7109375" style="2"/>
    <col min="14573" max="14573" width="47.28515625" style="2" customWidth="1"/>
    <col min="14574" max="14574" width="12.7109375" style="2" customWidth="1"/>
    <col min="14575" max="14575" width="9.28515625" style="2" customWidth="1"/>
    <col min="14576" max="14576" width="8.42578125" style="2" customWidth="1"/>
    <col min="14577" max="14577" width="1.7109375" style="2" customWidth="1"/>
    <col min="14578" max="14578" width="12" style="2" customWidth="1"/>
    <col min="14579" max="14802" width="10.7109375" style="2"/>
    <col min="14803" max="14803" width="40.42578125" style="2" customWidth="1"/>
    <col min="14804" max="14804" width="12.5703125" style="2" customWidth="1"/>
    <col min="14805" max="14805" width="11.7109375" style="2" customWidth="1"/>
    <col min="14806" max="14806" width="10.7109375" style="2" customWidth="1"/>
    <col min="14807" max="14807" width="1.7109375" style="2" customWidth="1"/>
    <col min="14808" max="14808" width="14.7109375" style="2" customWidth="1"/>
    <col min="14809" max="14809" width="3.28515625" style="2" customWidth="1"/>
    <col min="14810" max="14828" width="10.7109375" style="2"/>
    <col min="14829" max="14829" width="47.28515625" style="2" customWidth="1"/>
    <col min="14830" max="14830" width="12.7109375" style="2" customWidth="1"/>
    <col min="14831" max="14831" width="9.28515625" style="2" customWidth="1"/>
    <col min="14832" max="14832" width="8.42578125" style="2" customWidth="1"/>
    <col min="14833" max="14833" width="1.7109375" style="2" customWidth="1"/>
    <col min="14834" max="14834" width="12" style="2" customWidth="1"/>
    <col min="14835" max="15058" width="10.7109375" style="2"/>
    <col min="15059" max="15059" width="40.42578125" style="2" customWidth="1"/>
    <col min="15060" max="15060" width="12.5703125" style="2" customWidth="1"/>
    <col min="15061" max="15061" width="11.7109375" style="2" customWidth="1"/>
    <col min="15062" max="15062" width="10.7109375" style="2" customWidth="1"/>
    <col min="15063" max="15063" width="1.7109375" style="2" customWidth="1"/>
    <col min="15064" max="15064" width="14.7109375" style="2" customWidth="1"/>
    <col min="15065" max="15065" width="3.28515625" style="2" customWidth="1"/>
    <col min="15066" max="15084" width="10.7109375" style="2"/>
    <col min="15085" max="15085" width="47.28515625" style="2" customWidth="1"/>
    <col min="15086" max="15086" width="12.7109375" style="2" customWidth="1"/>
    <col min="15087" max="15087" width="9.28515625" style="2" customWidth="1"/>
    <col min="15088" max="15088" width="8.42578125" style="2" customWidth="1"/>
    <col min="15089" max="15089" width="1.7109375" style="2" customWidth="1"/>
    <col min="15090" max="15090" width="12" style="2" customWidth="1"/>
    <col min="15091" max="15314" width="10.7109375" style="2"/>
    <col min="15315" max="15315" width="40.42578125" style="2" customWidth="1"/>
    <col min="15316" max="15316" width="12.5703125" style="2" customWidth="1"/>
    <col min="15317" max="15317" width="11.7109375" style="2" customWidth="1"/>
    <col min="15318" max="15318" width="10.7109375" style="2" customWidth="1"/>
    <col min="15319" max="15319" width="1.7109375" style="2" customWidth="1"/>
    <col min="15320" max="15320" width="14.7109375" style="2" customWidth="1"/>
    <col min="15321" max="15321" width="3.28515625" style="2" customWidth="1"/>
    <col min="15322" max="15340" width="10.7109375" style="2"/>
    <col min="15341" max="15341" width="47.28515625" style="2" customWidth="1"/>
    <col min="15342" max="15342" width="12.7109375" style="2" customWidth="1"/>
    <col min="15343" max="15343" width="9.28515625" style="2" customWidth="1"/>
    <col min="15344" max="15344" width="8.42578125" style="2" customWidth="1"/>
    <col min="15345" max="15345" width="1.7109375" style="2" customWidth="1"/>
    <col min="15346" max="15346" width="12" style="2" customWidth="1"/>
    <col min="15347" max="15570" width="10.7109375" style="2"/>
    <col min="15571" max="15571" width="40.42578125" style="2" customWidth="1"/>
    <col min="15572" max="15572" width="12.5703125" style="2" customWidth="1"/>
    <col min="15573" max="15573" width="11.7109375" style="2" customWidth="1"/>
    <col min="15574" max="15574" width="10.7109375" style="2" customWidth="1"/>
    <col min="15575" max="15575" width="1.7109375" style="2" customWidth="1"/>
    <col min="15576" max="15576" width="14.7109375" style="2" customWidth="1"/>
    <col min="15577" max="15577" width="3.28515625" style="2" customWidth="1"/>
    <col min="15578" max="15596" width="10.7109375" style="2"/>
    <col min="15597" max="15597" width="47.28515625" style="2" customWidth="1"/>
    <col min="15598" max="15598" width="12.7109375" style="2" customWidth="1"/>
    <col min="15599" max="15599" width="9.28515625" style="2" customWidth="1"/>
    <col min="15600" max="15600" width="8.42578125" style="2" customWidth="1"/>
    <col min="15601" max="15601" width="1.7109375" style="2" customWidth="1"/>
    <col min="15602" max="15602" width="12" style="2" customWidth="1"/>
    <col min="15603" max="15826" width="10.7109375" style="2"/>
    <col min="15827" max="15827" width="40.42578125" style="2" customWidth="1"/>
    <col min="15828" max="15828" width="12.5703125" style="2" customWidth="1"/>
    <col min="15829" max="15829" width="11.7109375" style="2" customWidth="1"/>
    <col min="15830" max="15830" width="10.7109375" style="2" customWidth="1"/>
    <col min="15831" max="15831" width="1.7109375" style="2" customWidth="1"/>
    <col min="15832" max="15832" width="14.7109375" style="2" customWidth="1"/>
    <col min="15833" max="15833" width="3.28515625" style="2" customWidth="1"/>
    <col min="15834" max="15852" width="10.7109375" style="2"/>
    <col min="15853" max="15853" width="47.28515625" style="2" customWidth="1"/>
    <col min="15854" max="15854" width="12.7109375" style="2" customWidth="1"/>
    <col min="15855" max="15855" width="9.28515625" style="2" customWidth="1"/>
    <col min="15856" max="15856" width="8.42578125" style="2" customWidth="1"/>
    <col min="15857" max="15857" width="1.7109375" style="2" customWidth="1"/>
    <col min="15858" max="15858" width="12" style="2" customWidth="1"/>
    <col min="15859" max="16082" width="10.7109375" style="2"/>
    <col min="16083" max="16083" width="40.42578125" style="2" customWidth="1"/>
    <col min="16084" max="16084" width="12.5703125" style="2" customWidth="1"/>
    <col min="16085" max="16085" width="11.7109375" style="2" customWidth="1"/>
    <col min="16086" max="16086" width="10.7109375" style="2" customWidth="1"/>
    <col min="16087" max="16087" width="1.7109375" style="2" customWidth="1"/>
    <col min="16088" max="16088" width="14.7109375" style="2" customWidth="1"/>
    <col min="16089" max="16089" width="3.28515625" style="2" customWidth="1"/>
    <col min="16090" max="16108" width="10.7109375" style="2"/>
    <col min="16109" max="16109" width="47.28515625" style="2" customWidth="1"/>
    <col min="16110" max="16110" width="12.7109375" style="2" customWidth="1"/>
    <col min="16111" max="16111" width="9.28515625" style="2" customWidth="1"/>
    <col min="16112" max="16112" width="8.42578125" style="2" customWidth="1"/>
    <col min="16113" max="16113" width="1.7109375" style="2" customWidth="1"/>
    <col min="16114" max="16114" width="12" style="2" customWidth="1"/>
    <col min="16115" max="16338" width="10.7109375" style="2"/>
    <col min="16339" max="16339" width="40.42578125" style="2" customWidth="1"/>
    <col min="16340" max="16340" width="12.5703125" style="2" customWidth="1"/>
    <col min="16341" max="16341" width="11.7109375" style="2" customWidth="1"/>
    <col min="16342" max="16342" width="10.7109375" style="2" customWidth="1"/>
    <col min="16343" max="16343" width="1.7109375" style="2" customWidth="1"/>
    <col min="16344" max="16344" width="14.7109375" style="2" customWidth="1"/>
    <col min="16345" max="16345" width="3.28515625" style="2" customWidth="1"/>
    <col min="16346" max="16384" width="10.7109375" style="2"/>
  </cols>
  <sheetData>
    <row r="1" spans="1:6" ht="12.75" customHeight="1">
      <c r="A1" s="1" t="s">
        <v>56</v>
      </c>
    </row>
    <row r="2" spans="1:6" ht="13.15">
      <c r="A2" s="361"/>
      <c r="B2" s="361"/>
      <c r="C2" s="3"/>
      <c r="D2" s="3"/>
      <c r="E2" s="3"/>
      <c r="F2" s="3"/>
    </row>
    <row r="3" spans="1:6" ht="13.15">
      <c r="A3" s="4"/>
      <c r="B3" s="4"/>
      <c r="C3" s="5"/>
      <c r="D3" s="5"/>
      <c r="E3" s="5"/>
      <c r="F3" s="6" t="s">
        <v>57</v>
      </c>
    </row>
    <row r="4" spans="1:6" ht="39">
      <c r="A4" s="7"/>
      <c r="B4" s="362" t="s">
        <v>58</v>
      </c>
      <c r="C4" s="362"/>
      <c r="D4" s="362"/>
      <c r="E4" s="8"/>
      <c r="F4" s="344" t="s">
        <v>59</v>
      </c>
    </row>
    <row r="5" spans="1:6" ht="25.5" customHeight="1">
      <c r="A5" s="9"/>
      <c r="B5" s="121">
        <v>2015</v>
      </c>
      <c r="C5" s="121">
        <v>2016</v>
      </c>
      <c r="D5" s="10" t="s">
        <v>39</v>
      </c>
      <c r="E5" s="121"/>
      <c r="F5" s="10" t="s">
        <v>39</v>
      </c>
    </row>
    <row r="6" spans="1:6" ht="12.75" customHeight="1">
      <c r="A6" s="11"/>
      <c r="B6" s="12"/>
      <c r="C6" s="12"/>
      <c r="D6" s="13"/>
      <c r="E6" s="12"/>
      <c r="F6" s="13"/>
    </row>
    <row r="7" spans="1:6" ht="13.15">
      <c r="B7" s="363" t="s">
        <v>60</v>
      </c>
      <c r="C7" s="363"/>
      <c r="D7" s="363"/>
      <c r="E7" s="363"/>
      <c r="F7" s="363"/>
    </row>
    <row r="8" spans="1:6" ht="13.15">
      <c r="A8" s="14"/>
      <c r="B8" s="15"/>
      <c r="C8" s="15"/>
      <c r="D8" s="15"/>
      <c r="E8" s="16"/>
      <c r="F8" s="16"/>
    </row>
    <row r="9" spans="1:6" ht="13.15">
      <c r="A9" s="17" t="s">
        <v>61</v>
      </c>
      <c r="B9" s="18">
        <v>51693.799729078833</v>
      </c>
      <c r="C9" s="18">
        <v>49255.426475777276</v>
      </c>
      <c r="D9" s="19">
        <v>-4.7169549657420946</v>
      </c>
      <c r="E9" s="19">
        <v>7.2386851517974957</v>
      </c>
      <c r="F9" s="20">
        <v>-0.67457928144804369</v>
      </c>
    </row>
    <row r="10" spans="1:6" ht="15">
      <c r="A10" s="21" t="s">
        <v>62</v>
      </c>
      <c r="B10" s="22">
        <v>4239.9999999999991</v>
      </c>
      <c r="C10" s="22">
        <v>4252.8514992</v>
      </c>
      <c r="D10" s="23">
        <v>0.30310139622643745</v>
      </c>
      <c r="E10" s="24"/>
      <c r="F10" s="25">
        <v>1.3861297169811719</v>
      </c>
    </row>
    <row r="11" spans="1:6" ht="15">
      <c r="A11" s="21" t="s">
        <v>63</v>
      </c>
      <c r="B11" s="22">
        <v>994.5999999999998</v>
      </c>
      <c r="C11" s="22">
        <v>932.50000000000023</v>
      </c>
      <c r="D11" s="23">
        <v>-6.2437160667604648</v>
      </c>
      <c r="E11" s="24"/>
      <c r="F11" s="25">
        <v>-2.0020619684297487</v>
      </c>
    </row>
    <row r="12" spans="1:6" ht="13.15">
      <c r="A12" s="26" t="s">
        <v>64</v>
      </c>
      <c r="B12" s="18">
        <v>54939.199729078842</v>
      </c>
      <c r="C12" s="18">
        <v>52575.777974977267</v>
      </c>
      <c r="D12" s="19">
        <v>-4.3018860226510292</v>
      </c>
      <c r="E12" s="27"/>
      <c r="F12" s="20">
        <v>-0.491509260708616</v>
      </c>
    </row>
    <row r="13" spans="1:6" ht="13.15">
      <c r="A13" s="28" t="s">
        <v>65</v>
      </c>
      <c r="B13" s="22">
        <v>23841.718699999994</v>
      </c>
      <c r="C13" s="22">
        <v>23451.553189999999</v>
      </c>
      <c r="D13" s="23">
        <v>-1.636482314506946</v>
      </c>
      <c r="E13" s="24"/>
      <c r="F13" s="25">
        <v>-0.32215752130317088</v>
      </c>
    </row>
    <row r="14" spans="1:6" ht="13.15">
      <c r="A14" s="29" t="s">
        <v>66</v>
      </c>
      <c r="B14" s="18">
        <v>31097.481029078848</v>
      </c>
      <c r="C14" s="18">
        <v>29124.224784977276</v>
      </c>
      <c r="D14" s="19">
        <v>-6.3453893331630509</v>
      </c>
      <c r="E14" s="27"/>
      <c r="F14" s="20">
        <v>-0.62134731828260348</v>
      </c>
    </row>
    <row r="15" spans="1:6" ht="13.15">
      <c r="A15" s="29"/>
      <c r="B15" s="30"/>
      <c r="C15" s="30"/>
      <c r="D15" s="30"/>
      <c r="E15" s="24"/>
      <c r="F15" s="24"/>
    </row>
    <row r="16" spans="1:6" ht="13.15">
      <c r="B16" s="360" t="s">
        <v>67</v>
      </c>
      <c r="C16" s="360"/>
      <c r="D16" s="360"/>
      <c r="E16" s="360"/>
      <c r="F16" s="360"/>
    </row>
    <row r="17" spans="1:6" ht="13.15">
      <c r="A17" s="21"/>
      <c r="B17" s="22"/>
      <c r="C17" s="22"/>
      <c r="D17" s="22"/>
      <c r="E17" s="31"/>
      <c r="F17" s="25"/>
    </row>
    <row r="18" spans="1:6" ht="13.15">
      <c r="A18" s="17" t="s">
        <v>68</v>
      </c>
      <c r="B18" s="18">
        <v>1500.557384921163</v>
      </c>
      <c r="C18" s="18">
        <v>1577.7371390227256</v>
      </c>
      <c r="D18" s="19">
        <v>5.1434057022496011</v>
      </c>
      <c r="E18" s="32"/>
      <c r="F18" s="20">
        <v>0.95806095602038477</v>
      </c>
    </row>
    <row r="19" spans="1:6" ht="15">
      <c r="A19" s="21" t="s">
        <v>62</v>
      </c>
      <c r="B19" s="22">
        <v>0</v>
      </c>
      <c r="C19" s="22">
        <v>0</v>
      </c>
      <c r="D19" s="22">
        <v>0</v>
      </c>
      <c r="E19" s="22"/>
      <c r="F19" s="22">
        <v>0</v>
      </c>
    </row>
    <row r="20" spans="1:6" ht="15">
      <c r="A20" s="21" t="s">
        <v>63</v>
      </c>
      <c r="B20" s="22">
        <v>1.1400000000000001E-4</v>
      </c>
      <c r="C20" s="22">
        <v>1.1400000000000001E-4</v>
      </c>
      <c r="D20" s="22">
        <v>0</v>
      </c>
      <c r="E20" s="22"/>
      <c r="F20" s="22">
        <v>0</v>
      </c>
    </row>
    <row r="21" spans="1:6">
      <c r="A21" s="26" t="s">
        <v>69</v>
      </c>
      <c r="B21" s="18">
        <v>1500.5572709211633</v>
      </c>
      <c r="C21" s="18">
        <v>1577.7370250227257</v>
      </c>
      <c r="D21" s="19">
        <v>5.1434060930032475</v>
      </c>
      <c r="E21" s="34"/>
      <c r="F21" s="20">
        <v>0.95806102880598831</v>
      </c>
    </row>
    <row r="22" spans="1:6">
      <c r="A22" s="28" t="s">
        <v>65</v>
      </c>
      <c r="B22" s="22">
        <v>296.28130000000004</v>
      </c>
      <c r="C22" s="22">
        <v>278.96681000000001</v>
      </c>
      <c r="D22" s="23">
        <v>-5.8439361512184647</v>
      </c>
      <c r="E22" s="31"/>
      <c r="F22" s="25">
        <v>-0.20085979101618273</v>
      </c>
    </row>
    <row r="23" spans="1:6">
      <c r="A23" s="29" t="s">
        <v>70</v>
      </c>
      <c r="B23" s="18">
        <v>1204.2759709211632</v>
      </c>
      <c r="C23" s="18">
        <v>1298.7702150227256</v>
      </c>
      <c r="D23" s="19">
        <v>7.8465606209250121</v>
      </c>
      <c r="E23" s="32"/>
      <c r="F23" s="20">
        <v>1.2431838539598401</v>
      </c>
    </row>
    <row r="24" spans="1:6">
      <c r="A24" s="21"/>
      <c r="B24" s="22"/>
      <c r="C24" s="22"/>
      <c r="D24" s="22"/>
      <c r="E24" s="31"/>
      <c r="F24" s="25"/>
    </row>
    <row r="25" spans="1:6">
      <c r="B25" s="360" t="s">
        <v>71</v>
      </c>
      <c r="C25" s="360"/>
      <c r="D25" s="360"/>
      <c r="E25" s="360"/>
      <c r="F25" s="360"/>
    </row>
    <row r="26" spans="1:6">
      <c r="A26" s="21"/>
      <c r="B26" s="22"/>
      <c r="C26" s="22"/>
      <c r="D26" s="22"/>
      <c r="E26" s="31"/>
      <c r="F26" s="25"/>
    </row>
    <row r="27" spans="1:6">
      <c r="A27" s="17" t="s">
        <v>72</v>
      </c>
      <c r="B27" s="18">
        <v>1844.6682150199999</v>
      </c>
      <c r="C27" s="18">
        <v>1882.5688853247632</v>
      </c>
      <c r="D27" s="19">
        <v>2.0546063512213948</v>
      </c>
      <c r="E27" s="32"/>
      <c r="F27" s="20">
        <v>-2.7561105081906989</v>
      </c>
    </row>
    <row r="28" spans="1:6" ht="15">
      <c r="A28" s="21" t="s">
        <v>62</v>
      </c>
      <c r="B28" s="22">
        <v>0</v>
      </c>
      <c r="C28" s="22">
        <v>0</v>
      </c>
      <c r="D28" s="22">
        <v>0</v>
      </c>
      <c r="E28" s="22"/>
      <c r="F28" s="22">
        <v>0</v>
      </c>
    </row>
    <row r="29" spans="1:6" ht="15">
      <c r="A29" s="21" t="s">
        <v>63</v>
      </c>
      <c r="B29" s="22">
        <v>40.290215020000005</v>
      </c>
      <c r="C29" s="22">
        <v>41.021885324763204</v>
      </c>
      <c r="D29" s="23">
        <v>1.8159999999999972</v>
      </c>
      <c r="E29" s="33"/>
      <c r="F29" s="25">
        <v>-2.0999999999999783</v>
      </c>
    </row>
    <row r="30" spans="1:6">
      <c r="A30" s="26" t="s">
        <v>73</v>
      </c>
      <c r="B30" s="18">
        <v>1804.3779999999999</v>
      </c>
      <c r="C30" s="18">
        <v>1841.547</v>
      </c>
      <c r="D30" s="19">
        <v>2.0599342266420946</v>
      </c>
      <c r="E30" s="34"/>
      <c r="F30" s="20">
        <v>-2.7707608937816821</v>
      </c>
    </row>
    <row r="31" spans="1:6">
      <c r="A31" s="28" t="s">
        <v>65</v>
      </c>
      <c r="B31" s="22">
        <v>748.59</v>
      </c>
      <c r="C31" s="22">
        <v>697.428</v>
      </c>
      <c r="D31" s="23">
        <v>-6.8344487636757139</v>
      </c>
      <c r="E31" s="31"/>
      <c r="F31" s="25">
        <v>-1.361225771116374</v>
      </c>
    </row>
    <row r="32" spans="1:6">
      <c r="A32" s="29" t="s">
        <v>74</v>
      </c>
      <c r="B32" s="18">
        <v>1055.788</v>
      </c>
      <c r="C32" s="18">
        <v>1144.1190000000001</v>
      </c>
      <c r="D32" s="19">
        <v>8.366357639980766</v>
      </c>
      <c r="E32" s="32"/>
      <c r="F32" s="20">
        <v>-3.7701697689309186</v>
      </c>
    </row>
    <row r="33" spans="1:6">
      <c r="A33" s="21"/>
      <c r="B33" s="22"/>
      <c r="C33" s="22"/>
      <c r="D33" s="22"/>
      <c r="E33" s="31"/>
      <c r="F33" s="25"/>
    </row>
    <row r="34" spans="1:6">
      <c r="B34" s="360" t="s">
        <v>75</v>
      </c>
      <c r="C34" s="360"/>
      <c r="D34" s="360"/>
      <c r="E34" s="360"/>
      <c r="F34" s="360"/>
    </row>
    <row r="35" spans="1:6">
      <c r="A35" s="21"/>
      <c r="B35" s="22"/>
      <c r="C35" s="22"/>
      <c r="D35" s="22"/>
      <c r="E35" s="31"/>
      <c r="F35" s="25"/>
    </row>
    <row r="36" spans="1:6" ht="26.25" customHeight="1">
      <c r="A36" s="35" t="s">
        <v>76</v>
      </c>
      <c r="B36" s="18">
        <v>58244.135000000002</v>
      </c>
      <c r="C36" s="18">
        <v>55995.061999999998</v>
      </c>
      <c r="D36" s="19">
        <v>-3.8614583253747421</v>
      </c>
      <c r="E36" s="32"/>
      <c r="F36" s="20">
        <v>-0.52477386778942126</v>
      </c>
    </row>
    <row r="37" spans="1:6">
      <c r="A37" s="28" t="s">
        <v>65</v>
      </c>
      <c r="B37" s="22">
        <v>24886.59</v>
      </c>
      <c r="C37" s="22">
        <v>24427.948</v>
      </c>
      <c r="D37" s="23">
        <v>-1.8429282597575636</v>
      </c>
      <c r="E37" s="31"/>
      <c r="F37" s="25">
        <v>-0.35196867067766402</v>
      </c>
    </row>
    <row r="38" spans="1:6" ht="28.5" customHeight="1">
      <c r="A38" s="36" t="s">
        <v>77</v>
      </c>
      <c r="B38" s="18">
        <v>33357.545000000006</v>
      </c>
      <c r="C38" s="18">
        <v>31567.114000000001</v>
      </c>
      <c r="D38" s="19">
        <v>-5.3673943930825958</v>
      </c>
      <c r="E38" s="32"/>
      <c r="F38" s="20">
        <v>-0.65369618777402905</v>
      </c>
    </row>
    <row r="39" spans="1:6">
      <c r="A39" s="37"/>
      <c r="B39" s="38"/>
      <c r="C39" s="38"/>
      <c r="D39" s="38"/>
      <c r="E39" s="38"/>
      <c r="F39" s="38"/>
    </row>
    <row r="40" spans="1:6">
      <c r="B40" s="39"/>
      <c r="C40" s="39"/>
      <c r="D40" s="39"/>
      <c r="E40" s="40"/>
      <c r="F40" s="40"/>
    </row>
    <row r="41" spans="1:6" ht="15">
      <c r="A41" s="41" t="s">
        <v>78</v>
      </c>
      <c r="B41" s="39"/>
      <c r="C41" s="39"/>
      <c r="D41" s="39"/>
      <c r="E41" s="39"/>
      <c r="F41" s="40"/>
    </row>
    <row r="42" spans="1:6">
      <c r="A42" s="40"/>
      <c r="B42" s="39"/>
      <c r="C42" s="39"/>
      <c r="D42" s="39"/>
      <c r="E42" s="40"/>
      <c r="F42" s="40"/>
    </row>
    <row r="43" spans="1:6" ht="15">
      <c r="A43" s="42" t="s">
        <v>79</v>
      </c>
      <c r="B43" s="43"/>
      <c r="C43" s="43"/>
      <c r="D43" s="43"/>
      <c r="E43" s="16"/>
      <c r="F43" s="16"/>
    </row>
    <row r="44" spans="1:6">
      <c r="A44" s="1" t="s">
        <v>80</v>
      </c>
      <c r="B44" s="43"/>
      <c r="C44" s="43"/>
      <c r="D44" s="43"/>
      <c r="E44" s="16"/>
      <c r="F44" s="16"/>
    </row>
    <row r="45" spans="1:6">
      <c r="A45" s="1" t="s">
        <v>81</v>
      </c>
      <c r="B45" s="43"/>
      <c r="C45" s="43"/>
      <c r="D45" s="43"/>
      <c r="E45" s="16"/>
      <c r="F45" s="16"/>
    </row>
    <row r="46" spans="1:6">
      <c r="B46" s="43"/>
      <c r="C46" s="43"/>
      <c r="D46" s="43"/>
      <c r="E46" s="16"/>
      <c r="F46" s="16"/>
    </row>
    <row r="47" spans="1:6">
      <c r="A47" s="1" t="s">
        <v>82</v>
      </c>
      <c r="B47" s="43"/>
      <c r="C47" s="43"/>
      <c r="D47" s="43"/>
      <c r="E47" s="16"/>
      <c r="F47" s="16"/>
    </row>
    <row r="49" spans="3:3">
      <c r="C49" s="1">
        <f>C12/C36*100</f>
        <v>93.893597215728192</v>
      </c>
    </row>
  </sheetData>
  <mergeCells count="6">
    <mergeCell ref="B34:F34"/>
    <mergeCell ref="A2:B2"/>
    <mergeCell ref="B4:D4"/>
    <mergeCell ref="B7:F7"/>
    <mergeCell ref="B16:F16"/>
    <mergeCell ref="B25:F25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0"/>
  <sheetViews>
    <sheetView zoomScale="80" zoomScaleNormal="80" workbookViewId="0">
      <selection activeCell="A2" sqref="A2:B2"/>
    </sheetView>
  </sheetViews>
  <sheetFormatPr defaultRowHeight="13.9"/>
  <cols>
    <col min="1" max="1" width="40.7109375" style="219" customWidth="1"/>
    <col min="2" max="3" width="9.28515625" style="219"/>
    <col min="4" max="4" width="13.28515625" style="219" customWidth="1"/>
    <col min="5" max="5" width="9.28515625" style="219"/>
    <col min="6" max="6" width="2.42578125" style="219" customWidth="1"/>
    <col min="7" max="9" width="12.28515625" style="219" customWidth="1"/>
    <col min="10" max="246" width="9.28515625" style="219"/>
    <col min="247" max="247" width="54" style="219" customWidth="1"/>
    <col min="248" max="249" width="9.28515625" style="219"/>
    <col min="250" max="250" width="13.28515625" style="219" customWidth="1"/>
    <col min="251" max="251" width="9.28515625" style="219"/>
    <col min="252" max="252" width="2.42578125" style="219" customWidth="1"/>
    <col min="253" max="253" width="17" style="219" customWidth="1"/>
    <col min="254" max="502" width="9.28515625" style="219"/>
    <col min="503" max="503" width="54" style="219" customWidth="1"/>
    <col min="504" max="505" width="9.28515625" style="219"/>
    <col min="506" max="506" width="13.28515625" style="219" customWidth="1"/>
    <col min="507" max="507" width="9.28515625" style="219"/>
    <col min="508" max="508" width="2.42578125" style="219" customWidth="1"/>
    <col min="509" max="509" width="17" style="219" customWidth="1"/>
    <col min="510" max="758" width="9.28515625" style="219"/>
    <col min="759" max="759" width="54" style="219" customWidth="1"/>
    <col min="760" max="761" width="9.28515625" style="219"/>
    <col min="762" max="762" width="13.28515625" style="219" customWidth="1"/>
    <col min="763" max="763" width="9.28515625" style="219"/>
    <col min="764" max="764" width="2.42578125" style="219" customWidth="1"/>
    <col min="765" max="765" width="17" style="219" customWidth="1"/>
    <col min="766" max="1014" width="9.28515625" style="219"/>
    <col min="1015" max="1015" width="54" style="219" customWidth="1"/>
    <col min="1016" max="1017" width="9.28515625" style="219"/>
    <col min="1018" max="1018" width="13.28515625" style="219" customWidth="1"/>
    <col min="1019" max="1019" width="9.28515625" style="219"/>
    <col min="1020" max="1020" width="2.42578125" style="219" customWidth="1"/>
    <col min="1021" max="1021" width="17" style="219" customWidth="1"/>
    <col min="1022" max="1270" width="9.28515625" style="219"/>
    <col min="1271" max="1271" width="54" style="219" customWidth="1"/>
    <col min="1272" max="1273" width="9.28515625" style="219"/>
    <col min="1274" max="1274" width="13.28515625" style="219" customWidth="1"/>
    <col min="1275" max="1275" width="9.28515625" style="219"/>
    <col min="1276" max="1276" width="2.42578125" style="219" customWidth="1"/>
    <col min="1277" max="1277" width="17" style="219" customWidth="1"/>
    <col min="1278" max="1526" width="9.28515625" style="219"/>
    <col min="1527" max="1527" width="54" style="219" customWidth="1"/>
    <col min="1528" max="1529" width="9.28515625" style="219"/>
    <col min="1530" max="1530" width="13.28515625" style="219" customWidth="1"/>
    <col min="1531" max="1531" width="9.28515625" style="219"/>
    <col min="1532" max="1532" width="2.42578125" style="219" customWidth="1"/>
    <col min="1533" max="1533" width="17" style="219" customWidth="1"/>
    <col min="1534" max="1782" width="9.28515625" style="219"/>
    <col min="1783" max="1783" width="54" style="219" customWidth="1"/>
    <col min="1784" max="1785" width="9.28515625" style="219"/>
    <col min="1786" max="1786" width="13.28515625" style="219" customWidth="1"/>
    <col min="1787" max="1787" width="9.28515625" style="219"/>
    <col min="1788" max="1788" width="2.42578125" style="219" customWidth="1"/>
    <col min="1789" max="1789" width="17" style="219" customWidth="1"/>
    <col min="1790" max="2038" width="9.28515625" style="219"/>
    <col min="2039" max="2039" width="54" style="219" customWidth="1"/>
    <col min="2040" max="2041" width="9.28515625" style="219"/>
    <col min="2042" max="2042" width="13.28515625" style="219" customWidth="1"/>
    <col min="2043" max="2043" width="9.28515625" style="219"/>
    <col min="2044" max="2044" width="2.42578125" style="219" customWidth="1"/>
    <col min="2045" max="2045" width="17" style="219" customWidth="1"/>
    <col min="2046" max="2294" width="9.28515625" style="219"/>
    <col min="2295" max="2295" width="54" style="219" customWidth="1"/>
    <col min="2296" max="2297" width="9.28515625" style="219"/>
    <col min="2298" max="2298" width="13.28515625" style="219" customWidth="1"/>
    <col min="2299" max="2299" width="9.28515625" style="219"/>
    <col min="2300" max="2300" width="2.42578125" style="219" customWidth="1"/>
    <col min="2301" max="2301" width="17" style="219" customWidth="1"/>
    <col min="2302" max="2550" width="9.28515625" style="219"/>
    <col min="2551" max="2551" width="54" style="219" customWidth="1"/>
    <col min="2552" max="2553" width="9.28515625" style="219"/>
    <col min="2554" max="2554" width="13.28515625" style="219" customWidth="1"/>
    <col min="2555" max="2555" width="9.28515625" style="219"/>
    <col min="2556" max="2556" width="2.42578125" style="219" customWidth="1"/>
    <col min="2557" max="2557" width="17" style="219" customWidth="1"/>
    <col min="2558" max="2806" width="9.28515625" style="219"/>
    <col min="2807" max="2807" width="54" style="219" customWidth="1"/>
    <col min="2808" max="2809" width="9.28515625" style="219"/>
    <col min="2810" max="2810" width="13.28515625" style="219" customWidth="1"/>
    <col min="2811" max="2811" width="9.28515625" style="219"/>
    <col min="2812" max="2812" width="2.42578125" style="219" customWidth="1"/>
    <col min="2813" max="2813" width="17" style="219" customWidth="1"/>
    <col min="2814" max="3062" width="9.28515625" style="219"/>
    <col min="3063" max="3063" width="54" style="219" customWidth="1"/>
    <col min="3064" max="3065" width="9.28515625" style="219"/>
    <col min="3066" max="3066" width="13.28515625" style="219" customWidth="1"/>
    <col min="3067" max="3067" width="9.28515625" style="219"/>
    <col min="3068" max="3068" width="2.42578125" style="219" customWidth="1"/>
    <col min="3069" max="3069" width="17" style="219" customWidth="1"/>
    <col min="3070" max="3318" width="9.28515625" style="219"/>
    <col min="3319" max="3319" width="54" style="219" customWidth="1"/>
    <col min="3320" max="3321" width="9.28515625" style="219"/>
    <col min="3322" max="3322" width="13.28515625" style="219" customWidth="1"/>
    <col min="3323" max="3323" width="9.28515625" style="219"/>
    <col min="3324" max="3324" width="2.42578125" style="219" customWidth="1"/>
    <col min="3325" max="3325" width="17" style="219" customWidth="1"/>
    <col min="3326" max="3574" width="9.28515625" style="219"/>
    <col min="3575" max="3575" width="54" style="219" customWidth="1"/>
    <col min="3576" max="3577" width="9.28515625" style="219"/>
    <col min="3578" max="3578" width="13.28515625" style="219" customWidth="1"/>
    <col min="3579" max="3579" width="9.28515625" style="219"/>
    <col min="3580" max="3580" width="2.42578125" style="219" customWidth="1"/>
    <col min="3581" max="3581" width="17" style="219" customWidth="1"/>
    <col min="3582" max="3830" width="9.28515625" style="219"/>
    <col min="3831" max="3831" width="54" style="219" customWidth="1"/>
    <col min="3832" max="3833" width="9.28515625" style="219"/>
    <col min="3834" max="3834" width="13.28515625" style="219" customWidth="1"/>
    <col min="3835" max="3835" width="9.28515625" style="219"/>
    <col min="3836" max="3836" width="2.42578125" style="219" customWidth="1"/>
    <col min="3837" max="3837" width="17" style="219" customWidth="1"/>
    <col min="3838" max="4086" width="9.28515625" style="219"/>
    <col min="4087" max="4087" width="54" style="219" customWidth="1"/>
    <col min="4088" max="4089" width="9.28515625" style="219"/>
    <col min="4090" max="4090" width="13.28515625" style="219" customWidth="1"/>
    <col min="4091" max="4091" width="9.28515625" style="219"/>
    <col min="4092" max="4092" width="2.42578125" style="219" customWidth="1"/>
    <col min="4093" max="4093" width="17" style="219" customWidth="1"/>
    <col min="4094" max="4342" width="9.28515625" style="219"/>
    <col min="4343" max="4343" width="54" style="219" customWidth="1"/>
    <col min="4344" max="4345" width="9.28515625" style="219"/>
    <col min="4346" max="4346" width="13.28515625" style="219" customWidth="1"/>
    <col min="4347" max="4347" width="9.28515625" style="219"/>
    <col min="4348" max="4348" width="2.42578125" style="219" customWidth="1"/>
    <col min="4349" max="4349" width="17" style="219" customWidth="1"/>
    <col min="4350" max="4598" width="9.28515625" style="219"/>
    <col min="4599" max="4599" width="54" style="219" customWidth="1"/>
    <col min="4600" max="4601" width="9.28515625" style="219"/>
    <col min="4602" max="4602" width="13.28515625" style="219" customWidth="1"/>
    <col min="4603" max="4603" width="9.28515625" style="219"/>
    <col min="4604" max="4604" width="2.42578125" style="219" customWidth="1"/>
    <col min="4605" max="4605" width="17" style="219" customWidth="1"/>
    <col min="4606" max="4854" width="9.28515625" style="219"/>
    <col min="4855" max="4855" width="54" style="219" customWidth="1"/>
    <col min="4856" max="4857" width="9.28515625" style="219"/>
    <col min="4858" max="4858" width="13.28515625" style="219" customWidth="1"/>
    <col min="4859" max="4859" width="9.28515625" style="219"/>
    <col min="4860" max="4860" width="2.42578125" style="219" customWidth="1"/>
    <col min="4861" max="4861" width="17" style="219" customWidth="1"/>
    <col min="4862" max="5110" width="9.28515625" style="219"/>
    <col min="5111" max="5111" width="54" style="219" customWidth="1"/>
    <col min="5112" max="5113" width="9.28515625" style="219"/>
    <col min="5114" max="5114" width="13.28515625" style="219" customWidth="1"/>
    <col min="5115" max="5115" width="9.28515625" style="219"/>
    <col min="5116" max="5116" width="2.42578125" style="219" customWidth="1"/>
    <col min="5117" max="5117" width="17" style="219" customWidth="1"/>
    <col min="5118" max="5366" width="9.28515625" style="219"/>
    <col min="5367" max="5367" width="54" style="219" customWidth="1"/>
    <col min="5368" max="5369" width="9.28515625" style="219"/>
    <col min="5370" max="5370" width="13.28515625" style="219" customWidth="1"/>
    <col min="5371" max="5371" width="9.28515625" style="219"/>
    <col min="5372" max="5372" width="2.42578125" style="219" customWidth="1"/>
    <col min="5373" max="5373" width="17" style="219" customWidth="1"/>
    <col min="5374" max="5622" width="9.28515625" style="219"/>
    <col min="5623" max="5623" width="54" style="219" customWidth="1"/>
    <col min="5624" max="5625" width="9.28515625" style="219"/>
    <col min="5626" max="5626" width="13.28515625" style="219" customWidth="1"/>
    <col min="5627" max="5627" width="9.28515625" style="219"/>
    <col min="5628" max="5628" width="2.42578125" style="219" customWidth="1"/>
    <col min="5629" max="5629" width="17" style="219" customWidth="1"/>
    <col min="5630" max="5878" width="9.28515625" style="219"/>
    <col min="5879" max="5879" width="54" style="219" customWidth="1"/>
    <col min="5880" max="5881" width="9.28515625" style="219"/>
    <col min="5882" max="5882" width="13.28515625" style="219" customWidth="1"/>
    <col min="5883" max="5883" width="9.28515625" style="219"/>
    <col min="5884" max="5884" width="2.42578125" style="219" customWidth="1"/>
    <col min="5885" max="5885" width="17" style="219" customWidth="1"/>
    <col min="5886" max="6134" width="9.28515625" style="219"/>
    <col min="6135" max="6135" width="54" style="219" customWidth="1"/>
    <col min="6136" max="6137" width="9.28515625" style="219"/>
    <col min="6138" max="6138" width="13.28515625" style="219" customWidth="1"/>
    <col min="6139" max="6139" width="9.28515625" style="219"/>
    <col min="6140" max="6140" width="2.42578125" style="219" customWidth="1"/>
    <col min="6141" max="6141" width="17" style="219" customWidth="1"/>
    <col min="6142" max="6390" width="9.28515625" style="219"/>
    <col min="6391" max="6391" width="54" style="219" customWidth="1"/>
    <col min="6392" max="6393" width="9.28515625" style="219"/>
    <col min="6394" max="6394" width="13.28515625" style="219" customWidth="1"/>
    <col min="6395" max="6395" width="9.28515625" style="219"/>
    <col min="6396" max="6396" width="2.42578125" style="219" customWidth="1"/>
    <col min="6397" max="6397" width="17" style="219" customWidth="1"/>
    <col min="6398" max="6646" width="9.28515625" style="219"/>
    <col min="6647" max="6647" width="54" style="219" customWidth="1"/>
    <col min="6648" max="6649" width="9.28515625" style="219"/>
    <col min="6650" max="6650" width="13.28515625" style="219" customWidth="1"/>
    <col min="6651" max="6651" width="9.28515625" style="219"/>
    <col min="6652" max="6652" width="2.42578125" style="219" customWidth="1"/>
    <col min="6653" max="6653" width="17" style="219" customWidth="1"/>
    <col min="6654" max="6902" width="9.28515625" style="219"/>
    <col min="6903" max="6903" width="54" style="219" customWidth="1"/>
    <col min="6904" max="6905" width="9.28515625" style="219"/>
    <col min="6906" max="6906" width="13.28515625" style="219" customWidth="1"/>
    <col min="6907" max="6907" width="9.28515625" style="219"/>
    <col min="6908" max="6908" width="2.42578125" style="219" customWidth="1"/>
    <col min="6909" max="6909" width="17" style="219" customWidth="1"/>
    <col min="6910" max="7158" width="9.28515625" style="219"/>
    <col min="7159" max="7159" width="54" style="219" customWidth="1"/>
    <col min="7160" max="7161" width="9.28515625" style="219"/>
    <col min="7162" max="7162" width="13.28515625" style="219" customWidth="1"/>
    <col min="7163" max="7163" width="9.28515625" style="219"/>
    <col min="7164" max="7164" width="2.42578125" style="219" customWidth="1"/>
    <col min="7165" max="7165" width="17" style="219" customWidth="1"/>
    <col min="7166" max="7414" width="9.28515625" style="219"/>
    <col min="7415" max="7415" width="54" style="219" customWidth="1"/>
    <col min="7416" max="7417" width="9.28515625" style="219"/>
    <col min="7418" max="7418" width="13.28515625" style="219" customWidth="1"/>
    <col min="7419" max="7419" width="9.28515625" style="219"/>
    <col min="7420" max="7420" width="2.42578125" style="219" customWidth="1"/>
    <col min="7421" max="7421" width="17" style="219" customWidth="1"/>
    <col min="7422" max="7670" width="9.28515625" style="219"/>
    <col min="7671" max="7671" width="54" style="219" customWidth="1"/>
    <col min="7672" max="7673" width="9.28515625" style="219"/>
    <col min="7674" max="7674" width="13.28515625" style="219" customWidth="1"/>
    <col min="7675" max="7675" width="9.28515625" style="219"/>
    <col min="7676" max="7676" width="2.42578125" style="219" customWidth="1"/>
    <col min="7677" max="7677" width="17" style="219" customWidth="1"/>
    <col min="7678" max="7926" width="9.28515625" style="219"/>
    <col min="7927" max="7927" width="54" style="219" customWidth="1"/>
    <col min="7928" max="7929" width="9.28515625" style="219"/>
    <col min="7930" max="7930" width="13.28515625" style="219" customWidth="1"/>
    <col min="7931" max="7931" width="9.28515625" style="219"/>
    <col min="7932" max="7932" width="2.42578125" style="219" customWidth="1"/>
    <col min="7933" max="7933" width="17" style="219" customWidth="1"/>
    <col min="7934" max="8182" width="9.28515625" style="219"/>
    <col min="8183" max="8183" width="54" style="219" customWidth="1"/>
    <col min="8184" max="8185" width="9.28515625" style="219"/>
    <col min="8186" max="8186" width="13.28515625" style="219" customWidth="1"/>
    <col min="8187" max="8187" width="9.28515625" style="219"/>
    <col min="8188" max="8188" width="2.42578125" style="219" customWidth="1"/>
    <col min="8189" max="8189" width="17" style="219" customWidth="1"/>
    <col min="8190" max="8438" width="9.28515625" style="219"/>
    <col min="8439" max="8439" width="54" style="219" customWidth="1"/>
    <col min="8440" max="8441" width="9.28515625" style="219"/>
    <col min="8442" max="8442" width="13.28515625" style="219" customWidth="1"/>
    <col min="8443" max="8443" width="9.28515625" style="219"/>
    <col min="8444" max="8444" width="2.42578125" style="219" customWidth="1"/>
    <col min="8445" max="8445" width="17" style="219" customWidth="1"/>
    <col min="8446" max="8694" width="9.28515625" style="219"/>
    <col min="8695" max="8695" width="54" style="219" customWidth="1"/>
    <col min="8696" max="8697" width="9.28515625" style="219"/>
    <col min="8698" max="8698" width="13.28515625" style="219" customWidth="1"/>
    <col min="8699" max="8699" width="9.28515625" style="219"/>
    <col min="8700" max="8700" width="2.42578125" style="219" customWidth="1"/>
    <col min="8701" max="8701" width="17" style="219" customWidth="1"/>
    <col min="8702" max="8950" width="9.28515625" style="219"/>
    <col min="8951" max="8951" width="54" style="219" customWidth="1"/>
    <col min="8952" max="8953" width="9.28515625" style="219"/>
    <col min="8954" max="8954" width="13.28515625" style="219" customWidth="1"/>
    <col min="8955" max="8955" width="9.28515625" style="219"/>
    <col min="8956" max="8956" width="2.42578125" style="219" customWidth="1"/>
    <col min="8957" max="8957" width="17" style="219" customWidth="1"/>
    <col min="8958" max="9206" width="9.28515625" style="219"/>
    <col min="9207" max="9207" width="54" style="219" customWidth="1"/>
    <col min="9208" max="9209" width="9.28515625" style="219"/>
    <col min="9210" max="9210" width="13.28515625" style="219" customWidth="1"/>
    <col min="9211" max="9211" width="9.28515625" style="219"/>
    <col min="9212" max="9212" width="2.42578125" style="219" customWidth="1"/>
    <col min="9213" max="9213" width="17" style="219" customWidth="1"/>
    <col min="9214" max="9462" width="9.28515625" style="219"/>
    <col min="9463" max="9463" width="54" style="219" customWidth="1"/>
    <col min="9464" max="9465" width="9.28515625" style="219"/>
    <col min="9466" max="9466" width="13.28515625" style="219" customWidth="1"/>
    <col min="9467" max="9467" width="9.28515625" style="219"/>
    <col min="9468" max="9468" width="2.42578125" style="219" customWidth="1"/>
    <col min="9469" max="9469" width="17" style="219" customWidth="1"/>
    <col min="9470" max="9718" width="9.28515625" style="219"/>
    <col min="9719" max="9719" width="54" style="219" customWidth="1"/>
    <col min="9720" max="9721" width="9.28515625" style="219"/>
    <col min="9722" max="9722" width="13.28515625" style="219" customWidth="1"/>
    <col min="9723" max="9723" width="9.28515625" style="219"/>
    <col min="9724" max="9724" width="2.42578125" style="219" customWidth="1"/>
    <col min="9725" max="9725" width="17" style="219" customWidth="1"/>
    <col min="9726" max="9974" width="9.28515625" style="219"/>
    <col min="9975" max="9975" width="54" style="219" customWidth="1"/>
    <col min="9976" max="9977" width="9.28515625" style="219"/>
    <col min="9978" max="9978" width="13.28515625" style="219" customWidth="1"/>
    <col min="9979" max="9979" width="9.28515625" style="219"/>
    <col min="9980" max="9980" width="2.42578125" style="219" customWidth="1"/>
    <col min="9981" max="9981" width="17" style="219" customWidth="1"/>
    <col min="9982" max="10230" width="9.28515625" style="219"/>
    <col min="10231" max="10231" width="54" style="219" customWidth="1"/>
    <col min="10232" max="10233" width="9.28515625" style="219"/>
    <col min="10234" max="10234" width="13.28515625" style="219" customWidth="1"/>
    <col min="10235" max="10235" width="9.28515625" style="219"/>
    <col min="10236" max="10236" width="2.42578125" style="219" customWidth="1"/>
    <col min="10237" max="10237" width="17" style="219" customWidth="1"/>
    <col min="10238" max="10486" width="9.28515625" style="219"/>
    <col min="10487" max="10487" width="54" style="219" customWidth="1"/>
    <col min="10488" max="10489" width="9.28515625" style="219"/>
    <col min="10490" max="10490" width="13.28515625" style="219" customWidth="1"/>
    <col min="10491" max="10491" width="9.28515625" style="219"/>
    <col min="10492" max="10492" width="2.42578125" style="219" customWidth="1"/>
    <col min="10493" max="10493" width="17" style="219" customWidth="1"/>
    <col min="10494" max="10742" width="9.28515625" style="219"/>
    <col min="10743" max="10743" width="54" style="219" customWidth="1"/>
    <col min="10744" max="10745" width="9.28515625" style="219"/>
    <col min="10746" max="10746" width="13.28515625" style="219" customWidth="1"/>
    <col min="10747" max="10747" width="9.28515625" style="219"/>
    <col min="10748" max="10748" width="2.42578125" style="219" customWidth="1"/>
    <col min="10749" max="10749" width="17" style="219" customWidth="1"/>
    <col min="10750" max="10998" width="9.28515625" style="219"/>
    <col min="10999" max="10999" width="54" style="219" customWidth="1"/>
    <col min="11000" max="11001" width="9.28515625" style="219"/>
    <col min="11002" max="11002" width="13.28515625" style="219" customWidth="1"/>
    <col min="11003" max="11003" width="9.28515625" style="219"/>
    <col min="11004" max="11004" width="2.42578125" style="219" customWidth="1"/>
    <col min="11005" max="11005" width="17" style="219" customWidth="1"/>
    <col min="11006" max="11254" width="9.28515625" style="219"/>
    <col min="11255" max="11255" width="54" style="219" customWidth="1"/>
    <col min="11256" max="11257" width="9.28515625" style="219"/>
    <col min="11258" max="11258" width="13.28515625" style="219" customWidth="1"/>
    <col min="11259" max="11259" width="9.28515625" style="219"/>
    <col min="11260" max="11260" width="2.42578125" style="219" customWidth="1"/>
    <col min="11261" max="11261" width="17" style="219" customWidth="1"/>
    <col min="11262" max="11510" width="9.28515625" style="219"/>
    <col min="11511" max="11511" width="54" style="219" customWidth="1"/>
    <col min="11512" max="11513" width="9.28515625" style="219"/>
    <col min="11514" max="11514" width="13.28515625" style="219" customWidth="1"/>
    <col min="11515" max="11515" width="9.28515625" style="219"/>
    <col min="11516" max="11516" width="2.42578125" style="219" customWidth="1"/>
    <col min="11517" max="11517" width="17" style="219" customWidth="1"/>
    <col min="11518" max="11766" width="9.28515625" style="219"/>
    <col min="11767" max="11767" width="54" style="219" customWidth="1"/>
    <col min="11768" max="11769" width="9.28515625" style="219"/>
    <col min="11770" max="11770" width="13.28515625" style="219" customWidth="1"/>
    <col min="11771" max="11771" width="9.28515625" style="219"/>
    <col min="11772" max="11772" width="2.42578125" style="219" customWidth="1"/>
    <col min="11773" max="11773" width="17" style="219" customWidth="1"/>
    <col min="11774" max="12022" width="9.28515625" style="219"/>
    <col min="12023" max="12023" width="54" style="219" customWidth="1"/>
    <col min="12024" max="12025" width="9.28515625" style="219"/>
    <col min="12026" max="12026" width="13.28515625" style="219" customWidth="1"/>
    <col min="12027" max="12027" width="9.28515625" style="219"/>
    <col min="12028" max="12028" width="2.42578125" style="219" customWidth="1"/>
    <col min="12029" max="12029" width="17" style="219" customWidth="1"/>
    <col min="12030" max="12278" width="9.28515625" style="219"/>
    <col min="12279" max="12279" width="54" style="219" customWidth="1"/>
    <col min="12280" max="12281" width="9.28515625" style="219"/>
    <col min="12282" max="12282" width="13.28515625" style="219" customWidth="1"/>
    <col min="12283" max="12283" width="9.28515625" style="219"/>
    <col min="12284" max="12284" width="2.42578125" style="219" customWidth="1"/>
    <col min="12285" max="12285" width="17" style="219" customWidth="1"/>
    <col min="12286" max="12534" width="9.28515625" style="219"/>
    <col min="12535" max="12535" width="54" style="219" customWidth="1"/>
    <col min="12536" max="12537" width="9.28515625" style="219"/>
    <col min="12538" max="12538" width="13.28515625" style="219" customWidth="1"/>
    <col min="12539" max="12539" width="9.28515625" style="219"/>
    <col min="12540" max="12540" width="2.42578125" style="219" customWidth="1"/>
    <col min="12541" max="12541" width="17" style="219" customWidth="1"/>
    <col min="12542" max="12790" width="9.28515625" style="219"/>
    <col min="12791" max="12791" width="54" style="219" customWidth="1"/>
    <col min="12792" max="12793" width="9.28515625" style="219"/>
    <col min="12794" max="12794" width="13.28515625" style="219" customWidth="1"/>
    <col min="12795" max="12795" width="9.28515625" style="219"/>
    <col min="12796" max="12796" width="2.42578125" style="219" customWidth="1"/>
    <col min="12797" max="12797" width="17" style="219" customWidth="1"/>
    <col min="12798" max="13046" width="9.28515625" style="219"/>
    <col min="13047" max="13047" width="54" style="219" customWidth="1"/>
    <col min="13048" max="13049" width="9.28515625" style="219"/>
    <col min="13050" max="13050" width="13.28515625" style="219" customWidth="1"/>
    <col min="13051" max="13051" width="9.28515625" style="219"/>
    <col min="13052" max="13052" width="2.42578125" style="219" customWidth="1"/>
    <col min="13053" max="13053" width="17" style="219" customWidth="1"/>
    <col min="13054" max="13302" width="9.28515625" style="219"/>
    <col min="13303" max="13303" width="54" style="219" customWidth="1"/>
    <col min="13304" max="13305" width="9.28515625" style="219"/>
    <col min="13306" max="13306" width="13.28515625" style="219" customWidth="1"/>
    <col min="13307" max="13307" width="9.28515625" style="219"/>
    <col min="13308" max="13308" width="2.42578125" style="219" customWidth="1"/>
    <col min="13309" max="13309" width="17" style="219" customWidth="1"/>
    <col min="13310" max="13558" width="9.28515625" style="219"/>
    <col min="13559" max="13559" width="54" style="219" customWidth="1"/>
    <col min="13560" max="13561" width="9.28515625" style="219"/>
    <col min="13562" max="13562" width="13.28515625" style="219" customWidth="1"/>
    <col min="13563" max="13563" width="9.28515625" style="219"/>
    <col min="13564" max="13564" width="2.42578125" style="219" customWidth="1"/>
    <col min="13565" max="13565" width="17" style="219" customWidth="1"/>
    <col min="13566" max="13814" width="9.28515625" style="219"/>
    <col min="13815" max="13815" width="54" style="219" customWidth="1"/>
    <col min="13816" max="13817" width="9.28515625" style="219"/>
    <col min="13818" max="13818" width="13.28515625" style="219" customWidth="1"/>
    <col min="13819" max="13819" width="9.28515625" style="219"/>
    <col min="13820" max="13820" width="2.42578125" style="219" customWidth="1"/>
    <col min="13821" max="13821" width="17" style="219" customWidth="1"/>
    <col min="13822" max="14070" width="9.28515625" style="219"/>
    <col min="14071" max="14071" width="54" style="219" customWidth="1"/>
    <col min="14072" max="14073" width="9.28515625" style="219"/>
    <col min="14074" max="14074" width="13.28515625" style="219" customWidth="1"/>
    <col min="14075" max="14075" width="9.28515625" style="219"/>
    <col min="14076" max="14076" width="2.42578125" style="219" customWidth="1"/>
    <col min="14077" max="14077" width="17" style="219" customWidth="1"/>
    <col min="14078" max="14326" width="9.28515625" style="219"/>
    <col min="14327" max="14327" width="54" style="219" customWidth="1"/>
    <col min="14328" max="14329" width="9.28515625" style="219"/>
    <col min="14330" max="14330" width="13.28515625" style="219" customWidth="1"/>
    <col min="14331" max="14331" width="9.28515625" style="219"/>
    <col min="14332" max="14332" width="2.42578125" style="219" customWidth="1"/>
    <col min="14333" max="14333" width="17" style="219" customWidth="1"/>
    <col min="14334" max="14582" width="9.28515625" style="219"/>
    <col min="14583" max="14583" width="54" style="219" customWidth="1"/>
    <col min="14584" max="14585" width="9.28515625" style="219"/>
    <col min="14586" max="14586" width="13.28515625" style="219" customWidth="1"/>
    <col min="14587" max="14587" width="9.28515625" style="219"/>
    <col min="14588" max="14588" width="2.42578125" style="219" customWidth="1"/>
    <col min="14589" max="14589" width="17" style="219" customWidth="1"/>
    <col min="14590" max="14838" width="9.28515625" style="219"/>
    <col min="14839" max="14839" width="54" style="219" customWidth="1"/>
    <col min="14840" max="14841" width="9.28515625" style="219"/>
    <col min="14842" max="14842" width="13.28515625" style="219" customWidth="1"/>
    <col min="14843" max="14843" width="9.28515625" style="219"/>
    <col min="14844" max="14844" width="2.42578125" style="219" customWidth="1"/>
    <col min="14845" max="14845" width="17" style="219" customWidth="1"/>
    <col min="14846" max="15094" width="9.28515625" style="219"/>
    <col min="15095" max="15095" width="54" style="219" customWidth="1"/>
    <col min="15096" max="15097" width="9.28515625" style="219"/>
    <col min="15098" max="15098" width="13.28515625" style="219" customWidth="1"/>
    <col min="15099" max="15099" width="9.28515625" style="219"/>
    <col min="15100" max="15100" width="2.42578125" style="219" customWidth="1"/>
    <col min="15101" max="15101" width="17" style="219" customWidth="1"/>
    <col min="15102" max="15350" width="9.28515625" style="219"/>
    <col min="15351" max="15351" width="54" style="219" customWidth="1"/>
    <col min="15352" max="15353" width="9.28515625" style="219"/>
    <col min="15354" max="15354" width="13.28515625" style="219" customWidth="1"/>
    <col min="15355" max="15355" width="9.28515625" style="219"/>
    <col min="15356" max="15356" width="2.42578125" style="219" customWidth="1"/>
    <col min="15357" max="15357" width="17" style="219" customWidth="1"/>
    <col min="15358" max="15606" width="9.28515625" style="219"/>
    <col min="15607" max="15607" width="54" style="219" customWidth="1"/>
    <col min="15608" max="15609" width="9.28515625" style="219"/>
    <col min="15610" max="15610" width="13.28515625" style="219" customWidth="1"/>
    <col min="15611" max="15611" width="9.28515625" style="219"/>
    <col min="15612" max="15612" width="2.42578125" style="219" customWidth="1"/>
    <col min="15613" max="15613" width="17" style="219" customWidth="1"/>
    <col min="15614" max="15862" width="9.28515625" style="219"/>
    <col min="15863" max="15863" width="54" style="219" customWidth="1"/>
    <col min="15864" max="15865" width="9.28515625" style="219"/>
    <col min="15866" max="15866" width="13.28515625" style="219" customWidth="1"/>
    <col min="15867" max="15867" width="9.28515625" style="219"/>
    <col min="15868" max="15868" width="2.42578125" style="219" customWidth="1"/>
    <col min="15869" max="15869" width="17" style="219" customWidth="1"/>
    <col min="15870" max="16118" width="9.28515625" style="219"/>
    <col min="16119" max="16119" width="54" style="219" customWidth="1"/>
    <col min="16120" max="16121" width="9.28515625" style="219"/>
    <col min="16122" max="16122" width="13.28515625" style="219" customWidth="1"/>
    <col min="16123" max="16123" width="9.28515625" style="219"/>
    <col min="16124" max="16124" width="2.42578125" style="219" customWidth="1"/>
    <col min="16125" max="16125" width="17" style="219" customWidth="1"/>
    <col min="16126" max="16376" width="9.28515625" style="219"/>
    <col min="16377" max="16384" width="9.28515625" style="219" customWidth="1"/>
  </cols>
  <sheetData>
    <row r="1" spans="1:9" ht="14.65">
      <c r="A1" s="1" t="s">
        <v>83</v>
      </c>
      <c r="B1" s="1"/>
      <c r="C1" s="1"/>
      <c r="D1" s="1"/>
      <c r="E1" s="1"/>
      <c r="F1" s="2"/>
      <c r="G1" s="2"/>
      <c r="H1" s="2"/>
      <c r="I1" s="2"/>
    </row>
    <row r="2" spans="1:9" ht="13.15">
      <c r="A2" s="361"/>
      <c r="B2" s="361"/>
      <c r="C2" s="3"/>
      <c r="D2" s="3"/>
      <c r="E2" s="3"/>
      <c r="F2" s="3"/>
      <c r="G2" s="3"/>
      <c r="H2" s="3"/>
      <c r="I2" s="3"/>
    </row>
    <row r="3" spans="1:9" ht="13.15">
      <c r="A3" s="4"/>
      <c r="B3" s="4"/>
      <c r="C3" s="5"/>
      <c r="D3" s="5"/>
      <c r="E3" s="5"/>
      <c r="F3" s="5"/>
      <c r="G3" s="6" t="s">
        <v>57</v>
      </c>
      <c r="H3" s="52"/>
      <c r="I3" s="52"/>
    </row>
    <row r="4" spans="1:9" ht="44.25" customHeight="1">
      <c r="A4" s="7"/>
      <c r="B4" s="365" t="s">
        <v>58</v>
      </c>
      <c r="C4" s="365"/>
      <c r="D4" s="365"/>
      <c r="E4" s="365"/>
      <c r="F4" s="8"/>
      <c r="G4" s="344" t="s">
        <v>84</v>
      </c>
      <c r="H4" s="53"/>
      <c r="I4" s="53"/>
    </row>
    <row r="5" spans="1:9" ht="30" customHeight="1">
      <c r="A5" s="9"/>
      <c r="B5" s="121">
        <v>2015</v>
      </c>
      <c r="C5" s="121">
        <v>2016</v>
      </c>
      <c r="D5" s="10" t="s">
        <v>85</v>
      </c>
      <c r="E5" s="10" t="s">
        <v>39</v>
      </c>
      <c r="F5" s="121"/>
      <c r="G5" s="10" t="s">
        <v>39</v>
      </c>
      <c r="H5" s="13"/>
      <c r="I5" s="13"/>
    </row>
    <row r="6" spans="1:9" ht="13.15">
      <c r="A6" s="14"/>
      <c r="B6" s="15"/>
      <c r="C6" s="15"/>
      <c r="D6" s="15"/>
      <c r="E6" s="15"/>
      <c r="F6" s="16"/>
      <c r="G6" s="16"/>
      <c r="H6" s="16"/>
      <c r="I6" s="16"/>
    </row>
    <row r="7" spans="1:9" ht="13.15">
      <c r="A7" s="46" t="s">
        <v>86</v>
      </c>
      <c r="B7" s="22">
        <v>28895.022902785389</v>
      </c>
      <c r="C7" s="22">
        <v>27059.673553859844</v>
      </c>
      <c r="D7" s="23">
        <v>51.467947020657554</v>
      </c>
      <c r="E7" s="23">
        <v>-6.351783679495278</v>
      </c>
      <c r="F7" s="291"/>
      <c r="G7" s="25">
        <v>-2.6134059727835606</v>
      </c>
      <c r="H7" s="47"/>
      <c r="I7" s="47"/>
    </row>
    <row r="8" spans="1:9" ht="13.15">
      <c r="A8" s="1" t="s">
        <v>87</v>
      </c>
      <c r="B8" s="22">
        <v>14120.622655712488</v>
      </c>
      <c r="C8" s="22">
        <v>13562.320560493787</v>
      </c>
      <c r="D8" s="23">
        <v>25.795758204374248</v>
      </c>
      <c r="E8" s="23">
        <v>-3.9538064916198357</v>
      </c>
      <c r="F8" s="291"/>
      <c r="G8" s="25">
        <v>2.2512665313419276</v>
      </c>
      <c r="H8" s="47"/>
      <c r="I8" s="47"/>
    </row>
    <row r="9" spans="1:9" ht="13.15">
      <c r="A9" s="46" t="s">
        <v>88</v>
      </c>
      <c r="B9" s="22">
        <v>1321.81104</v>
      </c>
      <c r="C9" s="22">
        <v>1355.3704800000003</v>
      </c>
      <c r="D9" s="23">
        <v>2.5779370885297608</v>
      </c>
      <c r="E9" s="23">
        <v>2.5388984495091087</v>
      </c>
      <c r="F9" s="291"/>
      <c r="G9" s="25">
        <v>0.9736540613997795</v>
      </c>
      <c r="H9" s="47"/>
      <c r="I9" s="47"/>
    </row>
    <row r="10" spans="1:9" ht="13.15">
      <c r="A10" s="1" t="s">
        <v>89</v>
      </c>
      <c r="B10" s="22">
        <v>13452.589207072904</v>
      </c>
      <c r="C10" s="22">
        <v>12141.98251336606</v>
      </c>
      <c r="D10" s="23">
        <v>23.094251727753555</v>
      </c>
      <c r="E10" s="23">
        <v>-9.7424122117530576</v>
      </c>
      <c r="F10" s="291"/>
      <c r="G10" s="25">
        <v>-8.0721038634538864</v>
      </c>
      <c r="H10" s="47"/>
      <c r="I10" s="47"/>
    </row>
    <row r="11" spans="1:9" ht="13.15">
      <c r="A11" s="46" t="s">
        <v>90</v>
      </c>
      <c r="B11" s="22">
        <v>16219.156826293451</v>
      </c>
      <c r="C11" s="22">
        <v>15461.17232941743</v>
      </c>
      <c r="D11" s="23">
        <v>29.407405700731555</v>
      </c>
      <c r="E11" s="23">
        <v>-4.6733902692600218</v>
      </c>
      <c r="F11" s="291"/>
      <c r="G11" s="25">
        <v>1.8939491423807304</v>
      </c>
      <c r="H11" s="47"/>
      <c r="I11" s="47"/>
    </row>
    <row r="12" spans="1:9" ht="13.15">
      <c r="A12" s="1" t="s">
        <v>91</v>
      </c>
      <c r="B12" s="22">
        <v>16208.408297727499</v>
      </c>
      <c r="C12" s="22">
        <v>15450.512936383084</v>
      </c>
      <c r="D12" s="23">
        <v>29.387131358734337</v>
      </c>
      <c r="E12" s="23">
        <v>-4.6759394718028933</v>
      </c>
      <c r="F12" s="291"/>
      <c r="G12" s="25">
        <v>1.8946486233999522</v>
      </c>
      <c r="H12" s="47"/>
      <c r="I12" s="47"/>
    </row>
    <row r="13" spans="1:9" ht="13.15">
      <c r="A13" s="1" t="s">
        <v>92</v>
      </c>
      <c r="B13" s="22">
        <v>10.748528565949091</v>
      </c>
      <c r="C13" s="22">
        <v>10.659393034344772</v>
      </c>
      <c r="D13" s="23">
        <v>2.027434199721774E-2</v>
      </c>
      <c r="E13" s="23">
        <v>-0.8292812458692842</v>
      </c>
      <c r="F13" s="291"/>
      <c r="G13" s="25">
        <v>0.83915602470540085</v>
      </c>
      <c r="H13" s="47"/>
      <c r="I13" s="47"/>
    </row>
    <row r="14" spans="1:9" ht="14.65">
      <c r="A14" s="1" t="s">
        <v>93</v>
      </c>
      <c r="B14" s="22">
        <v>6579.62</v>
      </c>
      <c r="C14" s="22">
        <v>6734.5805924999995</v>
      </c>
      <c r="D14" s="23">
        <v>12.80928376505476</v>
      </c>
      <c r="E14" s="23">
        <v>2.3551602144196719</v>
      </c>
      <c r="F14" s="291"/>
      <c r="G14" s="25">
        <v>1.5083851347038386</v>
      </c>
      <c r="H14" s="47"/>
      <c r="I14" s="47"/>
    </row>
    <row r="15" spans="1:9" ht="13.15">
      <c r="A15" s="48" t="s">
        <v>94</v>
      </c>
      <c r="B15" s="18">
        <v>51693.799729078833</v>
      </c>
      <c r="C15" s="18">
        <v>49255.426475777276</v>
      </c>
      <c r="D15" s="19">
        <v>93.684636486443878</v>
      </c>
      <c r="E15" s="19">
        <v>-4.7169549657420946</v>
      </c>
      <c r="F15" s="292"/>
      <c r="G15" s="20">
        <v>-0.67457928144804369</v>
      </c>
      <c r="H15" s="49"/>
      <c r="I15" s="49"/>
    </row>
    <row r="16" spans="1:9" ht="15">
      <c r="A16" s="1" t="s">
        <v>95</v>
      </c>
      <c r="B16" s="22">
        <v>4239.9999999999991</v>
      </c>
      <c r="C16" s="22">
        <v>4252.8514992</v>
      </c>
      <c r="D16" s="23">
        <v>8.0889939493127194</v>
      </c>
      <c r="E16" s="23">
        <v>0.30310139622643745</v>
      </c>
      <c r="F16" s="293"/>
      <c r="G16" s="25">
        <v>1.3861297169811719</v>
      </c>
      <c r="H16" s="47"/>
      <c r="I16" s="47"/>
    </row>
    <row r="17" spans="1:9" ht="15">
      <c r="A17" s="1" t="s">
        <v>96</v>
      </c>
      <c r="B17" s="22">
        <v>994.5999999999998</v>
      </c>
      <c r="C17" s="22">
        <v>932.50000000000023</v>
      </c>
      <c r="D17" s="23">
        <v>1.773630435756578</v>
      </c>
      <c r="E17" s="23">
        <v>-6.2437160667604648</v>
      </c>
      <c r="F17" s="293"/>
      <c r="G17" s="25">
        <v>-2.0020619684297487</v>
      </c>
      <c r="H17" s="47"/>
      <c r="I17" s="47"/>
    </row>
    <row r="18" spans="1:9" ht="13.15">
      <c r="A18" s="50" t="s">
        <v>97</v>
      </c>
      <c r="B18" s="18">
        <v>54939.199729078842</v>
      </c>
      <c r="C18" s="18">
        <v>52575.777974977267</v>
      </c>
      <c r="D18" s="19">
        <v>100</v>
      </c>
      <c r="E18" s="19">
        <v>-4.3018860226510292</v>
      </c>
      <c r="F18" s="294"/>
      <c r="G18" s="20">
        <v>-0.491509260708616</v>
      </c>
      <c r="H18" s="49"/>
      <c r="I18" s="49"/>
    </row>
    <row r="19" spans="1:9" ht="13.15">
      <c r="A19" s="46" t="s">
        <v>98</v>
      </c>
      <c r="B19" s="22">
        <v>23841.718699999994</v>
      </c>
      <c r="C19" s="22">
        <v>23451.553189999999</v>
      </c>
      <c r="D19" s="23">
        <v>44.605242363054423</v>
      </c>
      <c r="E19" s="23">
        <v>-1.636482314506946</v>
      </c>
      <c r="F19" s="291"/>
      <c r="G19" s="25">
        <v>-0.32215752130317088</v>
      </c>
      <c r="H19" s="47"/>
      <c r="I19" s="47"/>
    </row>
    <row r="20" spans="1:9" ht="13.15">
      <c r="A20" s="48" t="s">
        <v>99</v>
      </c>
      <c r="B20" s="18">
        <v>31097.481029078848</v>
      </c>
      <c r="C20" s="18">
        <v>29124.224784977276</v>
      </c>
      <c r="D20" s="19">
        <v>55.394757636945592</v>
      </c>
      <c r="E20" s="19">
        <v>-6.3453893331630509</v>
      </c>
      <c r="F20" s="292"/>
      <c r="G20" s="20">
        <v>-0.62134731828260348</v>
      </c>
      <c r="H20" s="49"/>
      <c r="I20" s="49"/>
    </row>
    <row r="21" spans="1:9">
      <c r="A21" s="37"/>
      <c r="B21" s="38"/>
      <c r="C21" s="38"/>
      <c r="D21" s="38"/>
      <c r="E21" s="38"/>
      <c r="F21" s="38"/>
      <c r="G21" s="38"/>
      <c r="H21" s="40"/>
      <c r="I21" s="40"/>
    </row>
    <row r="22" spans="1:9">
      <c r="A22" s="1"/>
      <c r="B22" s="39"/>
      <c r="C22" s="39"/>
      <c r="D22" s="39"/>
      <c r="E22" s="39"/>
      <c r="F22" s="40"/>
      <c r="G22" s="40"/>
      <c r="H22" s="40"/>
      <c r="I22" s="40"/>
    </row>
    <row r="23" spans="1:9" ht="15">
      <c r="A23" s="51" t="s">
        <v>78</v>
      </c>
    </row>
    <row r="24" spans="1:9" ht="57" customHeight="1">
      <c r="A24" s="364" t="s">
        <v>100</v>
      </c>
      <c r="B24" s="364"/>
      <c r="C24" s="364"/>
      <c r="D24" s="364"/>
      <c r="E24" s="364"/>
      <c r="F24" s="364"/>
      <c r="G24" s="364"/>
      <c r="H24" s="343"/>
      <c r="I24" s="343"/>
    </row>
    <row r="25" spans="1:9" ht="36.6" customHeight="1">
      <c r="A25" s="366" t="s">
        <v>101</v>
      </c>
      <c r="B25" s="366"/>
      <c r="C25" s="366"/>
      <c r="D25" s="366"/>
      <c r="E25" s="366"/>
      <c r="F25" s="366"/>
      <c r="G25" s="366"/>
      <c r="H25" s="345"/>
      <c r="I25" s="345"/>
    </row>
    <row r="26" spans="1:9" ht="53.65" customHeight="1">
      <c r="A26" s="364" t="s">
        <v>102</v>
      </c>
      <c r="B26" s="364"/>
      <c r="C26" s="364"/>
      <c r="D26" s="364"/>
      <c r="E26" s="364"/>
      <c r="F26" s="364"/>
      <c r="G26" s="364"/>
      <c r="H26" s="343"/>
      <c r="I26" s="343"/>
    </row>
    <row r="27" spans="1:9">
      <c r="A27" s="1" t="s">
        <v>103</v>
      </c>
    </row>
    <row r="28" spans="1:9">
      <c r="A28" s="1" t="s">
        <v>82</v>
      </c>
    </row>
    <row r="29" spans="1:9">
      <c r="A29" s="1"/>
    </row>
    <row r="38" ht="63" customHeight="1"/>
    <row r="39" ht="34.5" customHeight="1"/>
    <row r="40" ht="51" customHeight="1"/>
  </sheetData>
  <mergeCells count="5">
    <mergeCell ref="A26:G26"/>
    <mergeCell ref="A2:B2"/>
    <mergeCell ref="B4:E4"/>
    <mergeCell ref="A24:G24"/>
    <mergeCell ref="A25:G25"/>
  </mergeCells>
  <pageMargins left="0.70866141732283472" right="0.70866141732283472" top="0.74803149606299213" bottom="0.74803149606299213" header="0.31496062992125984" footer="0.31496062992125984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zoomScale="80" zoomScaleNormal="80" workbookViewId="0">
      <selection activeCell="A2" sqref="A2"/>
    </sheetView>
  </sheetViews>
  <sheetFormatPr defaultRowHeight="13.9"/>
  <cols>
    <col min="1" max="1" width="48.5703125" style="203" customWidth="1"/>
    <col min="2" max="2" width="7.85546875" style="203" customWidth="1"/>
    <col min="3" max="233" width="9.28515625" style="203"/>
    <col min="234" max="234" width="32" style="203" customWidth="1"/>
    <col min="235" max="251" width="9.28515625" style="203"/>
    <col min="252" max="252" width="48.5703125" style="203" customWidth="1"/>
    <col min="253" max="489" width="9.28515625" style="203"/>
    <col min="490" max="490" width="32" style="203" customWidth="1"/>
    <col min="491" max="507" width="9.28515625" style="203"/>
    <col min="508" max="508" width="48.5703125" style="203" customWidth="1"/>
    <col min="509" max="745" width="9.28515625" style="203"/>
    <col min="746" max="746" width="32" style="203" customWidth="1"/>
    <col min="747" max="763" width="9.28515625" style="203"/>
    <col min="764" max="764" width="48.5703125" style="203" customWidth="1"/>
    <col min="765" max="1001" width="9.28515625" style="203"/>
    <col min="1002" max="1002" width="32" style="203" customWidth="1"/>
    <col min="1003" max="1019" width="9.28515625" style="203"/>
    <col min="1020" max="1020" width="48.5703125" style="203" customWidth="1"/>
    <col min="1021" max="1257" width="9.28515625" style="203"/>
    <col min="1258" max="1258" width="32" style="203" customWidth="1"/>
    <col min="1259" max="1275" width="9.28515625" style="203"/>
    <col min="1276" max="1276" width="48.5703125" style="203" customWidth="1"/>
    <col min="1277" max="1513" width="9.28515625" style="203"/>
    <col min="1514" max="1514" width="32" style="203" customWidth="1"/>
    <col min="1515" max="1531" width="9.28515625" style="203"/>
    <col min="1532" max="1532" width="48.5703125" style="203" customWidth="1"/>
    <col min="1533" max="1769" width="9.28515625" style="203"/>
    <col min="1770" max="1770" width="32" style="203" customWidth="1"/>
    <col min="1771" max="1787" width="9.28515625" style="203"/>
    <col min="1788" max="1788" width="48.5703125" style="203" customWidth="1"/>
    <col min="1789" max="2025" width="9.28515625" style="203"/>
    <col min="2026" max="2026" width="32" style="203" customWidth="1"/>
    <col min="2027" max="2043" width="9.28515625" style="203"/>
    <col min="2044" max="2044" width="48.5703125" style="203" customWidth="1"/>
    <col min="2045" max="2281" width="9.28515625" style="203"/>
    <col min="2282" max="2282" width="32" style="203" customWidth="1"/>
    <col min="2283" max="2299" width="9.28515625" style="203"/>
    <col min="2300" max="2300" width="48.5703125" style="203" customWidth="1"/>
    <col min="2301" max="2537" width="9.28515625" style="203"/>
    <col min="2538" max="2538" width="32" style="203" customWidth="1"/>
    <col min="2539" max="2555" width="9.28515625" style="203"/>
    <col min="2556" max="2556" width="48.5703125" style="203" customWidth="1"/>
    <col min="2557" max="2793" width="9.28515625" style="203"/>
    <col min="2794" max="2794" width="32" style="203" customWidth="1"/>
    <col min="2795" max="2811" width="9.28515625" style="203"/>
    <col min="2812" max="2812" width="48.5703125" style="203" customWidth="1"/>
    <col min="2813" max="3049" width="9.28515625" style="203"/>
    <col min="3050" max="3050" width="32" style="203" customWidth="1"/>
    <col min="3051" max="3067" width="9.28515625" style="203"/>
    <col min="3068" max="3068" width="48.5703125" style="203" customWidth="1"/>
    <col min="3069" max="3305" width="9.28515625" style="203"/>
    <col min="3306" max="3306" width="32" style="203" customWidth="1"/>
    <col min="3307" max="3323" width="9.28515625" style="203"/>
    <col min="3324" max="3324" width="48.5703125" style="203" customWidth="1"/>
    <col min="3325" max="3561" width="9.28515625" style="203"/>
    <col min="3562" max="3562" width="32" style="203" customWidth="1"/>
    <col min="3563" max="3579" width="9.28515625" style="203"/>
    <col min="3580" max="3580" width="48.5703125" style="203" customWidth="1"/>
    <col min="3581" max="3817" width="9.28515625" style="203"/>
    <col min="3818" max="3818" width="32" style="203" customWidth="1"/>
    <col min="3819" max="3835" width="9.28515625" style="203"/>
    <col min="3836" max="3836" width="48.5703125" style="203" customWidth="1"/>
    <col min="3837" max="4073" width="9.28515625" style="203"/>
    <col min="4074" max="4074" width="32" style="203" customWidth="1"/>
    <col min="4075" max="4091" width="9.28515625" style="203"/>
    <col min="4092" max="4092" width="48.5703125" style="203" customWidth="1"/>
    <col min="4093" max="4329" width="9.28515625" style="203"/>
    <col min="4330" max="4330" width="32" style="203" customWidth="1"/>
    <col min="4331" max="4347" width="9.28515625" style="203"/>
    <col min="4348" max="4348" width="48.5703125" style="203" customWidth="1"/>
    <col min="4349" max="4585" width="9.28515625" style="203"/>
    <col min="4586" max="4586" width="32" style="203" customWidth="1"/>
    <col min="4587" max="4603" width="9.28515625" style="203"/>
    <col min="4604" max="4604" width="48.5703125" style="203" customWidth="1"/>
    <col min="4605" max="4841" width="9.28515625" style="203"/>
    <col min="4842" max="4842" width="32" style="203" customWidth="1"/>
    <col min="4843" max="4859" width="9.28515625" style="203"/>
    <col min="4860" max="4860" width="48.5703125" style="203" customWidth="1"/>
    <col min="4861" max="5097" width="9.28515625" style="203"/>
    <col min="5098" max="5098" width="32" style="203" customWidth="1"/>
    <col min="5099" max="5115" width="9.28515625" style="203"/>
    <col min="5116" max="5116" width="48.5703125" style="203" customWidth="1"/>
    <col min="5117" max="5353" width="9.28515625" style="203"/>
    <col min="5354" max="5354" width="32" style="203" customWidth="1"/>
    <col min="5355" max="5371" width="9.28515625" style="203"/>
    <col min="5372" max="5372" width="48.5703125" style="203" customWidth="1"/>
    <col min="5373" max="5609" width="9.28515625" style="203"/>
    <col min="5610" max="5610" width="32" style="203" customWidth="1"/>
    <col min="5611" max="5627" width="9.28515625" style="203"/>
    <col min="5628" max="5628" width="48.5703125" style="203" customWidth="1"/>
    <col min="5629" max="5865" width="9.28515625" style="203"/>
    <col min="5866" max="5866" width="32" style="203" customWidth="1"/>
    <col min="5867" max="5883" width="9.28515625" style="203"/>
    <col min="5884" max="5884" width="48.5703125" style="203" customWidth="1"/>
    <col min="5885" max="6121" width="9.28515625" style="203"/>
    <col min="6122" max="6122" width="32" style="203" customWidth="1"/>
    <col min="6123" max="6139" width="9.28515625" style="203"/>
    <col min="6140" max="6140" width="48.5703125" style="203" customWidth="1"/>
    <col min="6141" max="6377" width="9.28515625" style="203"/>
    <col min="6378" max="6378" width="32" style="203" customWidth="1"/>
    <col min="6379" max="6395" width="9.28515625" style="203"/>
    <col min="6396" max="6396" width="48.5703125" style="203" customWidth="1"/>
    <col min="6397" max="6633" width="9.28515625" style="203"/>
    <col min="6634" max="6634" width="32" style="203" customWidth="1"/>
    <col min="6635" max="6651" width="9.28515625" style="203"/>
    <col min="6652" max="6652" width="48.5703125" style="203" customWidth="1"/>
    <col min="6653" max="6889" width="9.28515625" style="203"/>
    <col min="6890" max="6890" width="32" style="203" customWidth="1"/>
    <col min="6891" max="6907" width="9.28515625" style="203"/>
    <col min="6908" max="6908" width="48.5703125" style="203" customWidth="1"/>
    <col min="6909" max="7145" width="9.28515625" style="203"/>
    <col min="7146" max="7146" width="32" style="203" customWidth="1"/>
    <col min="7147" max="7163" width="9.28515625" style="203"/>
    <col min="7164" max="7164" width="48.5703125" style="203" customWidth="1"/>
    <col min="7165" max="7401" width="9.28515625" style="203"/>
    <col min="7402" max="7402" width="32" style="203" customWidth="1"/>
    <col min="7403" max="7419" width="9.28515625" style="203"/>
    <col min="7420" max="7420" width="48.5703125" style="203" customWidth="1"/>
    <col min="7421" max="7657" width="9.28515625" style="203"/>
    <col min="7658" max="7658" width="32" style="203" customWidth="1"/>
    <col min="7659" max="7675" width="9.28515625" style="203"/>
    <col min="7676" max="7676" width="48.5703125" style="203" customWidth="1"/>
    <col min="7677" max="7913" width="9.28515625" style="203"/>
    <col min="7914" max="7914" width="32" style="203" customWidth="1"/>
    <col min="7915" max="7931" width="9.28515625" style="203"/>
    <col min="7932" max="7932" width="48.5703125" style="203" customWidth="1"/>
    <col min="7933" max="8169" width="9.28515625" style="203"/>
    <col min="8170" max="8170" width="32" style="203" customWidth="1"/>
    <col min="8171" max="8187" width="9.28515625" style="203"/>
    <col min="8188" max="8188" width="48.5703125" style="203" customWidth="1"/>
    <col min="8189" max="8425" width="9.28515625" style="203"/>
    <col min="8426" max="8426" width="32" style="203" customWidth="1"/>
    <col min="8427" max="8443" width="9.28515625" style="203"/>
    <col min="8444" max="8444" width="48.5703125" style="203" customWidth="1"/>
    <col min="8445" max="8681" width="9.28515625" style="203"/>
    <col min="8682" max="8682" width="32" style="203" customWidth="1"/>
    <col min="8683" max="8699" width="9.28515625" style="203"/>
    <col min="8700" max="8700" width="48.5703125" style="203" customWidth="1"/>
    <col min="8701" max="8937" width="9.28515625" style="203"/>
    <col min="8938" max="8938" width="32" style="203" customWidth="1"/>
    <col min="8939" max="8955" width="9.28515625" style="203"/>
    <col min="8956" max="8956" width="48.5703125" style="203" customWidth="1"/>
    <col min="8957" max="9193" width="9.28515625" style="203"/>
    <col min="9194" max="9194" width="32" style="203" customWidth="1"/>
    <col min="9195" max="9211" width="9.28515625" style="203"/>
    <col min="9212" max="9212" width="48.5703125" style="203" customWidth="1"/>
    <col min="9213" max="9449" width="9.28515625" style="203"/>
    <col min="9450" max="9450" width="32" style="203" customWidth="1"/>
    <col min="9451" max="9467" width="9.28515625" style="203"/>
    <col min="9468" max="9468" width="48.5703125" style="203" customWidth="1"/>
    <col min="9469" max="9705" width="9.28515625" style="203"/>
    <col min="9706" max="9706" width="32" style="203" customWidth="1"/>
    <col min="9707" max="9723" width="9.28515625" style="203"/>
    <col min="9724" max="9724" width="48.5703125" style="203" customWidth="1"/>
    <col min="9725" max="9961" width="9.28515625" style="203"/>
    <col min="9962" max="9962" width="32" style="203" customWidth="1"/>
    <col min="9963" max="9979" width="9.28515625" style="203"/>
    <col min="9980" max="9980" width="48.5703125" style="203" customWidth="1"/>
    <col min="9981" max="10217" width="9.28515625" style="203"/>
    <col min="10218" max="10218" width="32" style="203" customWidth="1"/>
    <col min="10219" max="10235" width="9.28515625" style="203"/>
    <col min="10236" max="10236" width="48.5703125" style="203" customWidth="1"/>
    <col min="10237" max="10473" width="9.28515625" style="203"/>
    <col min="10474" max="10474" width="32" style="203" customWidth="1"/>
    <col min="10475" max="10491" width="9.28515625" style="203"/>
    <col min="10492" max="10492" width="48.5703125" style="203" customWidth="1"/>
    <col min="10493" max="10729" width="9.28515625" style="203"/>
    <col min="10730" max="10730" width="32" style="203" customWidth="1"/>
    <col min="10731" max="10747" width="9.28515625" style="203"/>
    <col min="10748" max="10748" width="48.5703125" style="203" customWidth="1"/>
    <col min="10749" max="10985" width="9.28515625" style="203"/>
    <col min="10986" max="10986" width="32" style="203" customWidth="1"/>
    <col min="10987" max="11003" width="9.28515625" style="203"/>
    <col min="11004" max="11004" width="48.5703125" style="203" customWidth="1"/>
    <col min="11005" max="11241" width="9.28515625" style="203"/>
    <col min="11242" max="11242" width="32" style="203" customWidth="1"/>
    <col min="11243" max="11259" width="9.28515625" style="203"/>
    <col min="11260" max="11260" width="48.5703125" style="203" customWidth="1"/>
    <col min="11261" max="11497" width="9.28515625" style="203"/>
    <col min="11498" max="11498" width="32" style="203" customWidth="1"/>
    <col min="11499" max="11515" width="9.28515625" style="203"/>
    <col min="11516" max="11516" width="48.5703125" style="203" customWidth="1"/>
    <col min="11517" max="11753" width="9.28515625" style="203"/>
    <col min="11754" max="11754" width="32" style="203" customWidth="1"/>
    <col min="11755" max="11771" width="9.28515625" style="203"/>
    <col min="11772" max="11772" width="48.5703125" style="203" customWidth="1"/>
    <col min="11773" max="12009" width="9.28515625" style="203"/>
    <col min="12010" max="12010" width="32" style="203" customWidth="1"/>
    <col min="12011" max="12027" width="9.28515625" style="203"/>
    <col min="12028" max="12028" width="48.5703125" style="203" customWidth="1"/>
    <col min="12029" max="12265" width="9.28515625" style="203"/>
    <col min="12266" max="12266" width="32" style="203" customWidth="1"/>
    <col min="12267" max="12283" width="9.28515625" style="203"/>
    <col min="12284" max="12284" width="48.5703125" style="203" customWidth="1"/>
    <col min="12285" max="12521" width="9.28515625" style="203"/>
    <col min="12522" max="12522" width="32" style="203" customWidth="1"/>
    <col min="12523" max="12539" width="9.28515625" style="203"/>
    <col min="12540" max="12540" width="48.5703125" style="203" customWidth="1"/>
    <col min="12541" max="12777" width="9.28515625" style="203"/>
    <col min="12778" max="12778" width="32" style="203" customWidth="1"/>
    <col min="12779" max="12795" width="9.28515625" style="203"/>
    <col min="12796" max="12796" width="48.5703125" style="203" customWidth="1"/>
    <col min="12797" max="13033" width="9.28515625" style="203"/>
    <col min="13034" max="13034" width="32" style="203" customWidth="1"/>
    <col min="13035" max="13051" width="9.28515625" style="203"/>
    <col min="13052" max="13052" width="48.5703125" style="203" customWidth="1"/>
    <col min="13053" max="13289" width="9.28515625" style="203"/>
    <col min="13290" max="13290" width="32" style="203" customWidth="1"/>
    <col min="13291" max="13307" width="9.28515625" style="203"/>
    <col min="13308" max="13308" width="48.5703125" style="203" customWidth="1"/>
    <col min="13309" max="13545" width="9.28515625" style="203"/>
    <col min="13546" max="13546" width="32" style="203" customWidth="1"/>
    <col min="13547" max="13563" width="9.28515625" style="203"/>
    <col min="13564" max="13564" width="48.5703125" style="203" customWidth="1"/>
    <col min="13565" max="13801" width="9.28515625" style="203"/>
    <col min="13802" max="13802" width="32" style="203" customWidth="1"/>
    <col min="13803" max="13819" width="9.28515625" style="203"/>
    <col min="13820" max="13820" width="48.5703125" style="203" customWidth="1"/>
    <col min="13821" max="14057" width="9.28515625" style="203"/>
    <col min="14058" max="14058" width="32" style="203" customWidth="1"/>
    <col min="14059" max="14075" width="9.28515625" style="203"/>
    <col min="14076" max="14076" width="48.5703125" style="203" customWidth="1"/>
    <col min="14077" max="14313" width="9.28515625" style="203"/>
    <col min="14314" max="14314" width="32" style="203" customWidth="1"/>
    <col min="14315" max="14331" width="9.28515625" style="203"/>
    <col min="14332" max="14332" width="48.5703125" style="203" customWidth="1"/>
    <col min="14333" max="14569" width="9.28515625" style="203"/>
    <col min="14570" max="14570" width="32" style="203" customWidth="1"/>
    <col min="14571" max="14587" width="9.28515625" style="203"/>
    <col min="14588" max="14588" width="48.5703125" style="203" customWidth="1"/>
    <col min="14589" max="14825" width="9.28515625" style="203"/>
    <col min="14826" max="14826" width="32" style="203" customWidth="1"/>
    <col min="14827" max="14843" width="9.28515625" style="203"/>
    <col min="14844" max="14844" width="48.5703125" style="203" customWidth="1"/>
    <col min="14845" max="15081" width="9.28515625" style="203"/>
    <col min="15082" max="15082" width="32" style="203" customWidth="1"/>
    <col min="15083" max="15099" width="9.28515625" style="203"/>
    <col min="15100" max="15100" width="48.5703125" style="203" customWidth="1"/>
    <col min="15101" max="15337" width="9.28515625" style="203"/>
    <col min="15338" max="15338" width="32" style="203" customWidth="1"/>
    <col min="15339" max="15355" width="9.28515625" style="203"/>
    <col min="15356" max="15356" width="48.5703125" style="203" customWidth="1"/>
    <col min="15357" max="15593" width="9.28515625" style="203"/>
    <col min="15594" max="15594" width="32" style="203" customWidth="1"/>
    <col min="15595" max="15611" width="9.28515625" style="203"/>
    <col min="15612" max="15612" width="48.5703125" style="203" customWidth="1"/>
    <col min="15613" max="15849" width="9.28515625" style="203"/>
    <col min="15850" max="15850" width="32" style="203" customWidth="1"/>
    <col min="15851" max="15867" width="9.28515625" style="203"/>
    <col min="15868" max="15868" width="48.5703125" style="203" customWidth="1"/>
    <col min="15869" max="16105" width="9.28515625" style="203"/>
    <col min="16106" max="16106" width="32" style="203" customWidth="1"/>
    <col min="16107" max="16123" width="9.28515625" style="203"/>
    <col min="16124" max="16124" width="48.5703125" style="203" customWidth="1"/>
    <col min="16125" max="16361" width="9.28515625" style="203"/>
    <col min="16362" max="16362" width="32" style="203" customWidth="1"/>
    <col min="16363" max="16381" width="9.28515625" style="203"/>
    <col min="16382" max="16384" width="9.28515625" style="203" customWidth="1"/>
  </cols>
  <sheetData>
    <row r="1" spans="1:7">
      <c r="A1" s="60" t="s">
        <v>104</v>
      </c>
      <c r="B1" s="60"/>
    </row>
    <row r="2" spans="1:7">
      <c r="A2" s="60"/>
      <c r="B2" s="60"/>
    </row>
    <row r="3" spans="1:7">
      <c r="A3" s="62"/>
      <c r="B3" s="62"/>
      <c r="C3" s="217"/>
      <c r="D3" s="217"/>
      <c r="E3" s="63" t="s">
        <v>105</v>
      </c>
    </row>
    <row r="4" spans="1:7">
      <c r="A4" s="62"/>
      <c r="B4" s="62">
        <v>2010</v>
      </c>
      <c r="C4" s="64">
        <v>2014</v>
      </c>
      <c r="D4" s="64">
        <v>2015</v>
      </c>
      <c r="E4" s="64">
        <v>2016</v>
      </c>
    </row>
    <row r="5" spans="1:7">
      <c r="A5" s="60"/>
      <c r="B5" s="60"/>
    </row>
    <row r="6" spans="1:7">
      <c r="A6" s="65" t="s">
        <v>106</v>
      </c>
      <c r="B6" s="326">
        <v>100</v>
      </c>
      <c r="C6" s="66">
        <v>113.22481058540382</v>
      </c>
      <c r="D6" s="66">
        <v>115.3746666118724</v>
      </c>
      <c r="E6" s="66">
        <v>110.22307587550019</v>
      </c>
      <c r="G6" s="218"/>
    </row>
    <row r="7" spans="1:7">
      <c r="A7" s="65" t="s">
        <v>107</v>
      </c>
      <c r="B7" s="326">
        <v>100</v>
      </c>
      <c r="C7" s="66">
        <v>117.95248700199812</v>
      </c>
      <c r="D7" s="66">
        <v>112.19776999717709</v>
      </c>
      <c r="E7" s="66">
        <v>105.81073171633932</v>
      </c>
      <c r="G7" s="218"/>
    </row>
    <row r="8" spans="1:7">
      <c r="A8" s="67" t="s">
        <v>108</v>
      </c>
      <c r="B8" s="326">
        <v>100</v>
      </c>
      <c r="C8" s="66">
        <v>112.33191714888966</v>
      </c>
      <c r="D8" s="66">
        <v>113.02708096060475</v>
      </c>
      <c r="E8" s="66">
        <v>114.23944314251685</v>
      </c>
      <c r="G8" s="218"/>
    </row>
    <row r="9" spans="1:7">
      <c r="A9" s="68" t="s">
        <v>64</v>
      </c>
      <c r="B9" s="327">
        <v>100</v>
      </c>
      <c r="C9" s="290">
        <v>113.70968542072366</v>
      </c>
      <c r="D9" s="290">
        <v>113.11707247999331</v>
      </c>
      <c r="E9" s="290">
        <v>108.70546134275205</v>
      </c>
      <c r="G9" s="218"/>
    </row>
    <row r="10" spans="1:7">
      <c r="A10" s="68"/>
      <c r="B10" s="326"/>
      <c r="C10" s="66"/>
      <c r="D10" s="66"/>
      <c r="E10" s="66"/>
      <c r="G10" s="218"/>
    </row>
    <row r="11" spans="1:7">
      <c r="A11" s="68" t="s">
        <v>109</v>
      </c>
      <c r="B11" s="327">
        <v>100</v>
      </c>
      <c r="C11" s="290">
        <v>113.49909700527917</v>
      </c>
      <c r="D11" s="290">
        <v>110.08083303487956</v>
      </c>
      <c r="E11" s="290">
        <v>108.35714808157778</v>
      </c>
      <c r="G11" s="218"/>
    </row>
    <row r="12" spans="1:7">
      <c r="A12" s="69" t="s">
        <v>110</v>
      </c>
      <c r="B12" s="326">
        <v>100</v>
      </c>
      <c r="C12" s="66">
        <v>115.33976679162028</v>
      </c>
      <c r="D12" s="66">
        <v>118.64836762401542</v>
      </c>
      <c r="E12" s="66">
        <v>113.98384794363496</v>
      </c>
      <c r="G12" s="218"/>
    </row>
    <row r="13" spans="1:7">
      <c r="A13" s="69" t="s">
        <v>111</v>
      </c>
      <c r="B13" s="326">
        <v>100</v>
      </c>
      <c r="C13" s="66">
        <v>117.20203939411419</v>
      </c>
      <c r="D13" s="66">
        <v>111.25717355456079</v>
      </c>
      <c r="E13" s="66">
        <v>109.84418262741816</v>
      </c>
      <c r="G13" s="218"/>
    </row>
    <row r="14" spans="1:7">
      <c r="A14" s="69" t="s">
        <v>112</v>
      </c>
      <c r="B14" s="326">
        <v>100</v>
      </c>
      <c r="C14" s="66">
        <v>124.11761981041043</v>
      </c>
      <c r="D14" s="66">
        <v>111.73339774607359</v>
      </c>
      <c r="E14" s="66">
        <v>101.60217347482774</v>
      </c>
      <c r="G14" s="218"/>
    </row>
    <row r="15" spans="1:7">
      <c r="A15" s="69"/>
      <c r="B15" s="326"/>
      <c r="C15" s="66"/>
      <c r="D15" s="66"/>
      <c r="E15" s="66"/>
      <c r="G15" s="218"/>
    </row>
    <row r="16" spans="1:7">
      <c r="A16" s="70" t="s">
        <v>66</v>
      </c>
      <c r="B16" s="327">
        <v>100</v>
      </c>
      <c r="C16" s="290">
        <v>113.85865086721131</v>
      </c>
      <c r="D16" s="290">
        <v>115.54634856275119</v>
      </c>
      <c r="E16" s="290">
        <v>108.99501244640396</v>
      </c>
      <c r="G16" s="218"/>
    </row>
    <row r="17" spans="1:5">
      <c r="A17" s="71"/>
      <c r="B17" s="71"/>
      <c r="C17" s="71"/>
      <c r="D17" s="71"/>
      <c r="E17" s="71"/>
    </row>
    <row r="18" spans="1:5">
      <c r="A18" s="67"/>
      <c r="B18" s="67"/>
      <c r="C18" s="61"/>
      <c r="D18" s="61"/>
      <c r="E18" s="61"/>
    </row>
    <row r="19" spans="1:5">
      <c r="A19" s="67" t="s">
        <v>113</v>
      </c>
      <c r="B19" s="6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"/>
  <sheetViews>
    <sheetView zoomScale="90" zoomScaleNormal="90" workbookViewId="0">
      <selection activeCell="A2" sqref="A2"/>
    </sheetView>
  </sheetViews>
  <sheetFormatPr defaultColWidth="9.28515625" defaultRowHeight="13.9"/>
  <cols>
    <col min="1" max="1" width="21" style="74" customWidth="1"/>
    <col min="2" max="2" width="9.28515625" style="331"/>
    <col min="3" max="6" width="9.28515625" style="74"/>
    <col min="7" max="7" width="18" style="74" customWidth="1"/>
    <col min="8" max="16384" width="9.28515625" style="74"/>
  </cols>
  <sheetData>
    <row r="1" spans="1:7">
      <c r="A1" s="72" t="s">
        <v>114</v>
      </c>
      <c r="B1" s="330"/>
      <c r="C1" s="73"/>
      <c r="D1" s="73"/>
      <c r="E1" s="73"/>
      <c r="F1" s="73"/>
    </row>
    <row r="2" spans="1:7">
      <c r="A2" s="75"/>
    </row>
    <row r="3" spans="1:7">
      <c r="A3" s="76"/>
      <c r="B3" s="334">
        <v>2010</v>
      </c>
      <c r="C3" s="77">
        <v>2014</v>
      </c>
      <c r="D3" s="77">
        <v>2015</v>
      </c>
      <c r="E3" s="77">
        <v>2016</v>
      </c>
    </row>
    <row r="4" spans="1:7">
      <c r="A4" s="78"/>
      <c r="B4" s="335"/>
      <c r="C4" s="78"/>
      <c r="D4" s="78"/>
      <c r="E4" s="78"/>
    </row>
    <row r="5" spans="1:7">
      <c r="A5" s="78" t="s">
        <v>115</v>
      </c>
      <c r="B5" s="336">
        <v>98.845220057255759</v>
      </c>
      <c r="C5" s="79">
        <v>98.695812002968864</v>
      </c>
      <c r="D5" s="79">
        <v>102.47262351797417</v>
      </c>
      <c r="E5" s="79">
        <v>97.45582829853663</v>
      </c>
      <c r="G5" s="328"/>
    </row>
    <row r="6" spans="1:7">
      <c r="A6" s="78" t="s">
        <v>116</v>
      </c>
      <c r="B6" s="336">
        <v>95.57030900133968</v>
      </c>
      <c r="C6" s="79">
        <v>103.59688745346541</v>
      </c>
      <c r="D6" s="79">
        <v>100.20381786656658</v>
      </c>
      <c r="E6" s="79">
        <v>94.758180748136212</v>
      </c>
      <c r="G6" s="328"/>
    </row>
    <row r="7" spans="1:7">
      <c r="A7" s="78" t="s">
        <v>117</v>
      </c>
      <c r="B7" s="336">
        <v>112.02542251053882</v>
      </c>
      <c r="C7" s="79">
        <v>97.835705973716955</v>
      </c>
      <c r="D7" s="79">
        <v>99.04620866845103</v>
      </c>
      <c r="E7" s="79">
        <v>100.09647559309529</v>
      </c>
      <c r="G7" s="328"/>
    </row>
    <row r="8" spans="1:7">
      <c r="A8" s="80" t="s">
        <v>118</v>
      </c>
      <c r="B8" s="336">
        <v>96.979436945446565</v>
      </c>
      <c r="C8" s="79">
        <v>96.673633134304595</v>
      </c>
      <c r="D8" s="79">
        <v>113.18033827462611</v>
      </c>
      <c r="E8" s="79">
        <v>105.74999119422669</v>
      </c>
      <c r="G8" s="329"/>
    </row>
    <row r="9" spans="1:7">
      <c r="A9" s="81"/>
      <c r="B9" s="337"/>
      <c r="C9" s="82"/>
      <c r="D9" s="82"/>
      <c r="E9" s="82"/>
    </row>
    <row r="10" spans="1:7">
      <c r="A10" s="78"/>
      <c r="B10" s="332"/>
      <c r="C10" s="83"/>
      <c r="D10" s="83"/>
      <c r="E10" s="83"/>
    </row>
    <row r="11" spans="1:7">
      <c r="A11" s="78" t="s">
        <v>119</v>
      </c>
      <c r="B11" s="332"/>
      <c r="C11" s="83"/>
      <c r="D11" s="83"/>
      <c r="E11" s="8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zoomScale="80" zoomScaleNormal="80" workbookViewId="0">
      <selection activeCell="I12" sqref="I12"/>
    </sheetView>
  </sheetViews>
  <sheetFormatPr defaultColWidth="9.28515625" defaultRowHeight="13.9"/>
  <cols>
    <col min="1" max="1" width="42" style="1" customWidth="1"/>
    <col min="2" max="4" width="9.28515625" style="1" bestFit="1" customWidth="1"/>
    <col min="5" max="5" width="12.7109375" style="1" customWidth="1"/>
    <col min="6" max="6" width="12.42578125" style="1" customWidth="1"/>
    <col min="7" max="7" width="12.5703125" style="1" customWidth="1"/>
    <col min="8" max="8" width="18.28515625" style="1" customWidth="1"/>
    <col min="9" max="9" width="16.28515625" style="1" customWidth="1"/>
    <col min="10" max="10" width="10.5703125" style="1" customWidth="1"/>
    <col min="11" max="11" width="11.5703125" style="1" bestFit="1" customWidth="1"/>
    <col min="12" max="12" width="4.5703125" style="1" customWidth="1"/>
    <col min="13" max="13" width="9.28515625" style="1"/>
    <col min="14" max="14" width="4.5703125" style="1" customWidth="1"/>
    <col min="15" max="16384" width="9.28515625" style="1"/>
  </cols>
  <sheetData>
    <row r="1" spans="1:11" ht="25.9" customHeight="1">
      <c r="A1" s="367" t="s">
        <v>120</v>
      </c>
      <c r="B1" s="367"/>
      <c r="C1" s="367"/>
      <c r="D1" s="367"/>
      <c r="E1" s="367"/>
      <c r="F1" s="367"/>
      <c r="G1" s="367"/>
    </row>
    <row r="3" spans="1:11" ht="13.15">
      <c r="A3" s="145"/>
      <c r="B3" s="132">
        <v>2010</v>
      </c>
      <c r="C3" s="132">
        <v>2014</v>
      </c>
      <c r="D3" s="132">
        <v>2015</v>
      </c>
      <c r="E3" s="132">
        <v>2016</v>
      </c>
      <c r="F3" s="132" t="s">
        <v>39</v>
      </c>
      <c r="G3" s="132" t="s">
        <v>121</v>
      </c>
    </row>
    <row r="4" spans="1:11" ht="13.15">
      <c r="A4" s="2"/>
      <c r="B4" s="2"/>
      <c r="C4" s="2"/>
      <c r="D4" s="2"/>
      <c r="E4" s="2"/>
      <c r="F4" s="12"/>
      <c r="G4" s="2"/>
    </row>
    <row r="5" spans="1:11" ht="13.15">
      <c r="C5" s="1" t="s">
        <v>122</v>
      </c>
    </row>
    <row r="6" spans="1:11" ht="13.15">
      <c r="A6" s="2" t="s">
        <v>123</v>
      </c>
      <c r="B6" s="220">
        <v>24125.7</v>
      </c>
      <c r="C6" s="220">
        <v>24134.7</v>
      </c>
      <c r="D6" s="220">
        <v>25788.3</v>
      </c>
      <c r="E6" s="220">
        <v>27500.6</v>
      </c>
      <c r="F6" s="222">
        <v>6.6398327923903446</v>
      </c>
      <c r="G6" s="223">
        <f>(E6-B6)/B6*100</f>
        <v>13.988816904794463</v>
      </c>
    </row>
    <row r="7" spans="1:11" ht="13.15">
      <c r="A7" s="2" t="s">
        <v>124</v>
      </c>
      <c r="B7" s="222">
        <v>10.8564244093039</v>
      </c>
      <c r="C7" s="222">
        <v>11.00457241449749</v>
      </c>
      <c r="D7" s="222">
        <v>11.151282590139349</v>
      </c>
      <c r="E7" s="222">
        <v>11.337134282333832</v>
      </c>
      <c r="F7" s="222" t="s">
        <v>125</v>
      </c>
      <c r="G7" s="223" t="s">
        <v>125</v>
      </c>
    </row>
    <row r="8" spans="1:11" ht="13.15">
      <c r="A8" s="2" t="s">
        <v>126</v>
      </c>
      <c r="B8" s="223">
        <v>1.7149925093433283</v>
      </c>
      <c r="C8" s="223">
        <v>1.7149573927093757</v>
      </c>
      <c r="D8" s="223">
        <v>1.7996356387355132</v>
      </c>
      <c r="E8" s="223">
        <v>1.8693324351670175</v>
      </c>
      <c r="F8" s="222" t="s">
        <v>125</v>
      </c>
      <c r="G8" s="223" t="s">
        <v>125</v>
      </c>
    </row>
    <row r="9" spans="1:11" ht="13.15">
      <c r="A9" s="2"/>
      <c r="B9" s="2"/>
      <c r="C9" s="2"/>
      <c r="D9" s="2"/>
      <c r="E9" s="2"/>
      <c r="F9" s="146"/>
      <c r="G9" s="147"/>
    </row>
    <row r="10" spans="1:11" ht="13.15">
      <c r="A10" s="2"/>
      <c r="B10" s="2"/>
      <c r="C10" s="1" t="s">
        <v>127</v>
      </c>
      <c r="D10" s="2"/>
      <c r="E10" s="2"/>
      <c r="F10" s="146"/>
      <c r="G10" s="147"/>
    </row>
    <row r="11" spans="1:11" ht="13.15">
      <c r="A11" s="2"/>
      <c r="B11" s="2"/>
      <c r="C11" s="2"/>
      <c r="D11" s="2"/>
      <c r="E11" s="2"/>
      <c r="F11" s="146"/>
      <c r="G11" s="147"/>
    </row>
    <row r="12" spans="1:11" ht="13.15">
      <c r="A12" s="2" t="s">
        <v>123</v>
      </c>
      <c r="B12" s="225">
        <v>24125.7</v>
      </c>
      <c r="C12" s="225">
        <v>25064.9</v>
      </c>
      <c r="D12" s="225">
        <v>26226.1</v>
      </c>
      <c r="E12" s="225">
        <v>27083.1</v>
      </c>
      <c r="F12" s="226">
        <v>3.2677371015896379</v>
      </c>
      <c r="G12" s="227">
        <f t="shared" ref="G12:G29" si="0">(E12-B12)/B12*100</f>
        <v>12.258297168579555</v>
      </c>
      <c r="K12" s="45"/>
    </row>
    <row r="13" spans="1:11" ht="13.15">
      <c r="A13" s="2" t="s">
        <v>124</v>
      </c>
      <c r="B13" s="227">
        <v>10.8564244093039</v>
      </c>
      <c r="C13" s="227">
        <v>11.550890018866761</v>
      </c>
      <c r="D13" s="227">
        <v>11.78494556010407</v>
      </c>
      <c r="E13" s="227">
        <v>12.029026253409425</v>
      </c>
      <c r="F13" s="222" t="s">
        <v>125</v>
      </c>
      <c r="G13" s="223" t="s">
        <v>125</v>
      </c>
    </row>
    <row r="14" spans="1:11" ht="13.15">
      <c r="A14" s="2" t="s">
        <v>126</v>
      </c>
      <c r="B14" s="227">
        <v>1.7149925093433283</v>
      </c>
      <c r="C14" s="227">
        <v>1.8368192978111901</v>
      </c>
      <c r="D14" s="227">
        <v>1.9041708923329275</v>
      </c>
      <c r="E14" s="227">
        <v>1.9519075622427242</v>
      </c>
      <c r="F14" s="222" t="s">
        <v>125</v>
      </c>
      <c r="G14" s="223" t="s">
        <v>125</v>
      </c>
    </row>
    <row r="15" spans="1:11" ht="13.15">
      <c r="F15" s="146"/>
      <c r="G15" s="147"/>
    </row>
    <row r="16" spans="1:11" ht="13.15">
      <c r="C16" s="1" t="s">
        <v>128</v>
      </c>
      <c r="F16" s="146"/>
      <c r="G16" s="147"/>
    </row>
    <row r="17" spans="1:11" ht="13.15">
      <c r="F17" s="146"/>
      <c r="G17" s="147"/>
    </row>
    <row r="18" spans="1:11" ht="13.15">
      <c r="A18" s="2" t="s">
        <v>123</v>
      </c>
      <c r="B18" s="221">
        <v>443.2</v>
      </c>
      <c r="C18" s="221">
        <v>449.4</v>
      </c>
      <c r="D18" s="221">
        <v>451.2</v>
      </c>
      <c r="E18" s="221">
        <v>464</v>
      </c>
      <c r="F18" s="222">
        <v>2.8368794326241162</v>
      </c>
      <c r="G18" s="223">
        <f t="shared" si="0"/>
        <v>4.6931407942238295</v>
      </c>
    </row>
    <row r="19" spans="1:11" ht="13.15">
      <c r="A19" s="2" t="s">
        <v>124</v>
      </c>
      <c r="B19" s="223">
        <v>10.239585980639049</v>
      </c>
      <c r="C19" s="223">
        <v>11.403197158081705</v>
      </c>
      <c r="D19" s="223">
        <v>11.66464155528554</v>
      </c>
      <c r="E19" s="223">
        <v>12.108875492575484</v>
      </c>
      <c r="F19" s="222" t="s">
        <v>125</v>
      </c>
      <c r="G19" s="223" t="s">
        <v>125</v>
      </c>
    </row>
    <row r="20" spans="1:11" ht="13.15">
      <c r="A20" s="2" t="s">
        <v>126</v>
      </c>
      <c r="B20" s="223">
        <v>1.7780987342279995</v>
      </c>
      <c r="C20" s="223">
        <v>1.8476491193448124</v>
      </c>
      <c r="D20" s="223">
        <v>1.853784398958068</v>
      </c>
      <c r="E20" s="223">
        <v>1.8940398972973191</v>
      </c>
      <c r="F20" s="222" t="s">
        <v>125</v>
      </c>
      <c r="G20" s="223" t="s">
        <v>125</v>
      </c>
    </row>
    <row r="21" spans="1:11" ht="13.15">
      <c r="A21" s="2"/>
      <c r="B21" s="148"/>
      <c r="C21" s="148"/>
      <c r="D21" s="148"/>
      <c r="E21" s="148"/>
      <c r="F21" s="146"/>
      <c r="G21" s="147"/>
    </row>
    <row r="22" spans="1:11" ht="13.15">
      <c r="A22" s="2"/>
      <c r="B22" s="148"/>
      <c r="C22" s="148" t="s">
        <v>129</v>
      </c>
      <c r="D22" s="148"/>
      <c r="E22" s="148"/>
      <c r="F22" s="146"/>
      <c r="G22" s="147"/>
    </row>
    <row r="23" spans="1:11" ht="13.15">
      <c r="A23" s="2" t="s">
        <v>123</v>
      </c>
      <c r="B23" s="221">
        <v>54.435243682310471</v>
      </c>
      <c r="C23" s="221">
        <v>53.704272363150871</v>
      </c>
      <c r="D23" s="221">
        <v>57.154920212765958</v>
      </c>
      <c r="E23" s="221">
        <v>59.268534482758618</v>
      </c>
      <c r="F23" s="222">
        <v>3.6980443015657798</v>
      </c>
      <c r="G23" s="223">
        <f t="shared" si="0"/>
        <v>8.8789733883726427</v>
      </c>
      <c r="K23" s="45"/>
    </row>
    <row r="24" spans="1:11" ht="13.15">
      <c r="A24" s="2" t="s">
        <v>124</v>
      </c>
      <c r="B24" s="223">
        <v>102.05332891254942</v>
      </c>
      <c r="C24" s="223">
        <v>94.719151216105345</v>
      </c>
      <c r="D24" s="223">
        <v>94.704343433410855</v>
      </c>
      <c r="E24" s="223">
        <v>94.342549333938337</v>
      </c>
      <c r="F24" s="222" t="s">
        <v>125</v>
      </c>
      <c r="G24" s="223" t="s">
        <v>125</v>
      </c>
      <c r="K24" s="45"/>
    </row>
    <row r="25" spans="1:11" ht="13.15">
      <c r="A25" s="2" t="s">
        <v>126</v>
      </c>
      <c r="B25" s="223">
        <v>95.832558638637323</v>
      </c>
      <c r="C25" s="223">
        <v>92.881695514264749</v>
      </c>
      <c r="D25" s="223">
        <v>97.71120105092804</v>
      </c>
      <c r="E25" s="223">
        <v>99.950465769466831</v>
      </c>
      <c r="F25" s="222" t="s">
        <v>125</v>
      </c>
      <c r="G25" s="223" t="s">
        <v>125</v>
      </c>
      <c r="K25" s="45"/>
    </row>
    <row r="26" spans="1:11" ht="13.15">
      <c r="A26" s="2"/>
      <c r="B26" s="148"/>
      <c r="C26" s="148"/>
      <c r="D26" s="148"/>
      <c r="E26" s="148"/>
      <c r="F26" s="146"/>
      <c r="G26" s="147"/>
    </row>
    <row r="27" spans="1:11" ht="13.15">
      <c r="C27" s="1" t="s">
        <v>130</v>
      </c>
      <c r="F27" s="146"/>
      <c r="G27" s="147"/>
    </row>
    <row r="28" spans="1:11" ht="13.15">
      <c r="F28" s="146"/>
      <c r="G28" s="147"/>
      <c r="I28" s="45"/>
      <c r="J28" s="45"/>
      <c r="K28" s="45"/>
    </row>
    <row r="29" spans="1:11" ht="13.15">
      <c r="A29" s="2" t="s">
        <v>123</v>
      </c>
      <c r="B29" s="224">
        <v>54.435243682310471</v>
      </c>
      <c r="C29" s="224">
        <v>55.77414330218069</v>
      </c>
      <c r="D29" s="224">
        <v>58.125221631205669</v>
      </c>
      <c r="E29" s="224">
        <v>58.368749999999999</v>
      </c>
      <c r="F29" s="222">
        <v>0.41897194016648143</v>
      </c>
      <c r="G29" s="223">
        <f t="shared" si="0"/>
        <v>7.2260286748156473</v>
      </c>
      <c r="I29" s="45"/>
      <c r="J29" s="45"/>
      <c r="K29" s="45"/>
    </row>
    <row r="30" spans="1:11" ht="13.15">
      <c r="A30" s="2" t="s">
        <v>124</v>
      </c>
      <c r="B30" s="228">
        <v>102.05332891254942</v>
      </c>
      <c r="C30" s="228">
        <v>99.421445665283741</v>
      </c>
      <c r="D30" s="228">
        <v>100.08584417500619</v>
      </c>
      <c r="E30" s="228">
        <v>100.10016415875964</v>
      </c>
      <c r="F30" s="222" t="s">
        <v>125</v>
      </c>
      <c r="G30" s="223" t="s">
        <v>125</v>
      </c>
      <c r="I30" s="45"/>
      <c r="J30" s="45"/>
      <c r="K30" s="45"/>
    </row>
    <row r="31" spans="1:11" ht="13.15">
      <c r="A31" s="2" t="s">
        <v>126</v>
      </c>
      <c r="B31" s="223">
        <v>95.832558638637323</v>
      </c>
      <c r="C31" s="223">
        <v>99.48170809333709</v>
      </c>
      <c r="D31" s="223">
        <v>103.38694171826867</v>
      </c>
      <c r="E31" s="223">
        <v>104.36563679893243</v>
      </c>
      <c r="F31" s="222" t="s">
        <v>125</v>
      </c>
      <c r="G31" s="223" t="s">
        <v>125</v>
      </c>
    </row>
    <row r="32" spans="1:11" ht="13.15">
      <c r="A32" s="37"/>
      <c r="B32" s="37"/>
      <c r="C32" s="37"/>
      <c r="D32" s="37"/>
      <c r="E32" s="37"/>
      <c r="F32" s="37"/>
      <c r="G32" s="37"/>
    </row>
    <row r="34" spans="1:1" ht="13.15">
      <c r="A34" s="1" t="s">
        <v>131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1"/>
  <sheetViews>
    <sheetView zoomScale="80" zoomScaleNormal="80" workbookViewId="0">
      <selection activeCell="A25" sqref="A25"/>
    </sheetView>
  </sheetViews>
  <sheetFormatPr defaultColWidth="9.28515625" defaultRowHeight="13.9"/>
  <cols>
    <col min="1" max="1" width="42" style="1" customWidth="1"/>
    <col min="2" max="2" width="9.28515625" style="1" bestFit="1" customWidth="1"/>
    <col min="3" max="3" width="10.28515625" style="1" bestFit="1" customWidth="1"/>
    <col min="4" max="10" width="9.28515625" style="1" bestFit="1" customWidth="1"/>
    <col min="11" max="11" width="16.28515625" style="1" customWidth="1"/>
    <col min="12" max="12" width="18.28515625" style="1" customWidth="1"/>
    <col min="13" max="13" width="16.28515625" style="1" customWidth="1"/>
    <col min="14" max="14" width="10.5703125" style="1" customWidth="1"/>
    <col min="15" max="15" width="11.5703125" style="1" bestFit="1" customWidth="1"/>
    <col min="16" max="16" width="4.5703125" style="1" customWidth="1"/>
    <col min="17" max="17" width="9.28515625" style="1"/>
    <col min="18" max="18" width="4.5703125" style="1" customWidth="1"/>
    <col min="19" max="16384" width="9.28515625" style="1"/>
  </cols>
  <sheetData>
    <row r="1" spans="1:16">
      <c r="A1" s="1" t="s">
        <v>132</v>
      </c>
    </row>
    <row r="9" spans="1:16">
      <c r="N9" s="1" t="s">
        <v>133</v>
      </c>
    </row>
    <row r="10" spans="1:16">
      <c r="M10" s="1" t="s">
        <v>134</v>
      </c>
      <c r="N10" s="1" t="s">
        <v>135</v>
      </c>
      <c r="O10" s="1" t="s">
        <v>136</v>
      </c>
      <c r="P10" s="1" t="s">
        <v>137</v>
      </c>
    </row>
    <row r="11" spans="1:16">
      <c r="L11" s="1" t="s">
        <v>138</v>
      </c>
      <c r="M11" s="1">
        <v>8.8129178452044243</v>
      </c>
      <c r="N11" s="1">
        <v>15.515249780525799</v>
      </c>
      <c r="O11" s="45">
        <v>0.41116641419605648</v>
      </c>
      <c r="P11" s="1">
        <v>12.944355809010478</v>
      </c>
    </row>
    <row r="12" spans="1:16">
      <c r="L12" s="1" t="s">
        <v>139</v>
      </c>
      <c r="M12" s="1">
        <v>-9.1372131681443349</v>
      </c>
      <c r="N12" s="1">
        <v>-1.9474212039596033</v>
      </c>
      <c r="O12" s="1" t="e">
        <f>(#REF!-#REF!)/#REF!*100</f>
        <v>#REF!</v>
      </c>
      <c r="P12" s="1">
        <v>17.093240439957349</v>
      </c>
    </row>
    <row r="13" spans="1:16">
      <c r="L13" s="1" t="s">
        <v>46</v>
      </c>
      <c r="M13" s="1">
        <v>-5.1676833800425666</v>
      </c>
      <c r="N13" s="1">
        <v>5.1214822620934521</v>
      </c>
      <c r="O13" s="1" t="e">
        <f>(#REF!-#REF!)/#REF!*100</f>
        <v>#REF!</v>
      </c>
      <c r="P13" s="1">
        <v>4.9458198945344805</v>
      </c>
    </row>
    <row r="16" spans="1:16">
      <c r="M16" s="1" t="s">
        <v>136</v>
      </c>
    </row>
    <row r="17" spans="1:15">
      <c r="L17" s="1" t="s">
        <v>138</v>
      </c>
    </row>
    <row r="18" spans="1:15">
      <c r="L18" s="1" t="s">
        <v>139</v>
      </c>
    </row>
    <row r="19" spans="1:15">
      <c r="L19" s="1" t="s">
        <v>46</v>
      </c>
    </row>
    <row r="21" spans="1:15">
      <c r="O21" s="1" t="s">
        <v>140</v>
      </c>
    </row>
    <row r="22" spans="1:15">
      <c r="O22" s="45">
        <v>15.515249780525799</v>
      </c>
    </row>
    <row r="23" spans="1:15">
      <c r="O23" s="45">
        <v>-1.9474212039596033</v>
      </c>
    </row>
    <row r="24" spans="1:15">
      <c r="O24" s="45">
        <v>5.1214822620934521</v>
      </c>
    </row>
    <row r="25" spans="1:15">
      <c r="A25" s="1" t="s">
        <v>131</v>
      </c>
    </row>
    <row r="26" spans="1:15">
      <c r="M26" s="1" t="s">
        <v>141</v>
      </c>
      <c r="N26" s="1" t="s">
        <v>142</v>
      </c>
      <c r="O26" s="1" t="s">
        <v>143</v>
      </c>
    </row>
    <row r="27" spans="1:15">
      <c r="L27" s="1" t="s">
        <v>138</v>
      </c>
      <c r="M27" s="45">
        <v>8.8129178452044243</v>
      </c>
      <c r="N27" s="45">
        <v>0.41116641419605648</v>
      </c>
      <c r="O27" s="45">
        <v>8.3673477074762292</v>
      </c>
    </row>
    <row r="28" spans="1:15">
      <c r="L28" s="1" t="s">
        <v>139</v>
      </c>
      <c r="M28" s="45">
        <v>-9.1372131681443349</v>
      </c>
      <c r="N28" s="45">
        <v>-15.157108327840039</v>
      </c>
      <c r="O28" s="45">
        <v>7.0953441603064142</v>
      </c>
    </row>
    <row r="29" spans="1:15">
      <c r="L29" s="1" t="s">
        <v>46</v>
      </c>
      <c r="M29" s="45">
        <v>-5.1676833800425666</v>
      </c>
      <c r="N29" s="45">
        <v>-1.9193592384235556</v>
      </c>
      <c r="O29" s="45">
        <v>-3.104333016412129</v>
      </c>
    </row>
    <row r="31" spans="1:15">
      <c r="L31" s="1" t="s">
        <v>144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AMATO</dc:creator>
  <cp:keywords/>
  <dc:description/>
  <cp:lastModifiedBy>fabio iacobini</cp:lastModifiedBy>
  <cp:revision/>
  <dcterms:created xsi:type="dcterms:W3CDTF">2016-09-09T09:02:10Z</dcterms:created>
  <dcterms:modified xsi:type="dcterms:W3CDTF">2021-04-28T08:24:22Z</dcterms:modified>
  <cp:category/>
  <cp:contentStatus/>
</cp:coreProperties>
</file>